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30"/>
  </bookViews>
  <sheets>
    <sheet name="Gen. Detail" sheetId="1" r:id="rId1"/>
    <sheet name="school entry" sheetId="2" r:id="rId2"/>
    <sheet name="consolidated Room Plan" sheetId="13" r:id="rId3"/>
    <sheet name="Rooms Seating" sheetId="3" r:id="rId4"/>
    <sheet name="5 by 8 rows" sheetId="5" r:id="rId5"/>
    <sheet name="5 by 5 Rows" sheetId="14" r:id="rId6"/>
  </sheets>
  <calcPr calcId="124519"/>
</workbook>
</file>

<file path=xl/calcChain.xml><?xml version="1.0" encoding="utf-8"?>
<calcChain xmlns="http://schemas.openxmlformats.org/spreadsheetml/2006/main">
  <c r="D23" i="14"/>
  <c r="D26" i="5"/>
  <c r="B22"/>
  <c r="C22"/>
  <c r="D22"/>
  <c r="B23"/>
  <c r="C23"/>
  <c r="D23"/>
  <c r="B24"/>
  <c r="C24"/>
  <c r="D24"/>
  <c r="B25"/>
  <c r="C25"/>
  <c r="D25"/>
  <c r="A22"/>
  <c r="A23"/>
  <c r="A24"/>
  <c r="A25"/>
  <c r="B19" i="14"/>
  <c r="C19"/>
  <c r="D19"/>
  <c r="B20"/>
  <c r="C20"/>
  <c r="D20"/>
  <c r="B21"/>
  <c r="C21"/>
  <c r="D21"/>
  <c r="B22"/>
  <c r="C22"/>
  <c r="D22"/>
  <c r="A19"/>
  <c r="A20"/>
  <c r="A21"/>
  <c r="A22"/>
  <c r="A278" i="3"/>
  <c r="B278"/>
  <c r="B267" s="1"/>
  <c r="B268" s="1"/>
  <c r="B269" s="1"/>
  <c r="B270" s="1"/>
  <c r="B271" s="1"/>
  <c r="C278"/>
  <c r="D278"/>
  <c r="A279"/>
  <c r="B279"/>
  <c r="C267" s="1"/>
  <c r="C268" s="1"/>
  <c r="C269" s="1"/>
  <c r="C270" s="1"/>
  <c r="C271" s="1"/>
  <c r="C279"/>
  <c r="D279"/>
  <c r="A280"/>
  <c r="B280"/>
  <c r="D267" s="1"/>
  <c r="D268" s="1"/>
  <c r="D269" s="1"/>
  <c r="D270" s="1"/>
  <c r="D271" s="1"/>
  <c r="C280"/>
  <c r="D280"/>
  <c r="A281"/>
  <c r="B281"/>
  <c r="C281"/>
  <c r="D281"/>
  <c r="A249"/>
  <c r="B249"/>
  <c r="C249"/>
  <c r="D249"/>
  <c r="A250"/>
  <c r="B250"/>
  <c r="C250"/>
  <c r="D250"/>
  <c r="A251"/>
  <c r="B251"/>
  <c r="C251"/>
  <c r="D251"/>
  <c r="A252"/>
  <c r="B252"/>
  <c r="C252"/>
  <c r="D252"/>
  <c r="A219"/>
  <c r="B219"/>
  <c r="C219"/>
  <c r="D219"/>
  <c r="A220"/>
  <c r="B220"/>
  <c r="C220"/>
  <c r="D220"/>
  <c r="A221"/>
  <c r="B221"/>
  <c r="D208" s="1"/>
  <c r="D209" s="1"/>
  <c r="D210" s="1"/>
  <c r="D211" s="1"/>
  <c r="D212" s="1"/>
  <c r="C221"/>
  <c r="D221"/>
  <c r="A222"/>
  <c r="B222"/>
  <c r="C222"/>
  <c r="D222"/>
  <c r="A191"/>
  <c r="B191"/>
  <c r="C191"/>
  <c r="D191"/>
  <c r="A192"/>
  <c r="B192"/>
  <c r="C192"/>
  <c r="D192"/>
  <c r="A193"/>
  <c r="B193"/>
  <c r="C193"/>
  <c r="D193"/>
  <c r="A194"/>
  <c r="B194"/>
  <c r="C194"/>
  <c r="D194"/>
  <c r="A162"/>
  <c r="B162"/>
  <c r="C162"/>
  <c r="D162"/>
  <c r="A163"/>
  <c r="B163"/>
  <c r="C163"/>
  <c r="D163"/>
  <c r="A164"/>
  <c r="B164"/>
  <c r="C164"/>
  <c r="D164"/>
  <c r="A165"/>
  <c r="B165"/>
  <c r="C165"/>
  <c r="D165"/>
  <c r="A133"/>
  <c r="B133"/>
  <c r="C133"/>
  <c r="D133"/>
  <c r="A134"/>
  <c r="B134"/>
  <c r="C134"/>
  <c r="D134"/>
  <c r="A135"/>
  <c r="B135"/>
  <c r="C135"/>
  <c r="D135"/>
  <c r="A136"/>
  <c r="B136"/>
  <c r="C136"/>
  <c r="D136"/>
  <c r="A105"/>
  <c r="B105"/>
  <c r="C105"/>
  <c r="D105"/>
  <c r="A106"/>
  <c r="B106"/>
  <c r="C106"/>
  <c r="D106"/>
  <c r="A107"/>
  <c r="B107"/>
  <c r="C107"/>
  <c r="D107"/>
  <c r="A108"/>
  <c r="B108"/>
  <c r="C108"/>
  <c r="D108"/>
  <c r="A80"/>
  <c r="B80"/>
  <c r="C80"/>
  <c r="D80"/>
  <c r="A52"/>
  <c r="B52"/>
  <c r="C52"/>
  <c r="D52"/>
  <c r="A23"/>
  <c r="B23"/>
  <c r="C23"/>
  <c r="D23"/>
  <c r="A77"/>
  <c r="B77"/>
  <c r="C77"/>
  <c r="D77"/>
  <c r="A78"/>
  <c r="B78"/>
  <c r="C78"/>
  <c r="D78"/>
  <c r="A79"/>
  <c r="B79"/>
  <c r="C79"/>
  <c r="D79"/>
  <c r="A49"/>
  <c r="B49"/>
  <c r="C49"/>
  <c r="D49"/>
  <c r="A50"/>
  <c r="B50"/>
  <c r="C50"/>
  <c r="D50"/>
  <c r="A51"/>
  <c r="B51"/>
  <c r="C51"/>
  <c r="D51"/>
  <c r="A20"/>
  <c r="A21"/>
  <c r="A22"/>
  <c r="A19"/>
  <c r="B22"/>
  <c r="C22"/>
  <c r="D22"/>
  <c r="G64" i="13"/>
  <c r="G65"/>
  <c r="G66"/>
  <c r="G67"/>
  <c r="G63"/>
  <c r="G56"/>
  <c r="H61"/>
  <c r="C40"/>
  <c r="C39"/>
  <c r="C38"/>
  <c r="C36"/>
  <c r="C35"/>
  <c r="C34"/>
  <c r="C33"/>
  <c r="C31"/>
  <c r="C30"/>
  <c r="C29"/>
  <c r="C28"/>
  <c r="C26"/>
  <c r="C25"/>
  <c r="C24"/>
  <c r="C23"/>
  <c r="C21"/>
  <c r="C20"/>
  <c r="C19"/>
  <c r="C18"/>
  <c r="C16"/>
  <c r="C15"/>
  <c r="C14"/>
  <c r="C1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H48" s="1"/>
  <c r="G49"/>
  <c r="G50"/>
  <c r="G51"/>
  <c r="G52"/>
  <c r="G53"/>
  <c r="G54"/>
  <c r="G55"/>
  <c r="G57"/>
  <c r="H43"/>
  <c r="H53"/>
  <c r="G11"/>
  <c r="P11"/>
  <c r="C5" i="2"/>
  <c r="C6"/>
  <c r="C18" i="14"/>
  <c r="D18"/>
  <c r="B18"/>
  <c r="A8" s="1"/>
  <c r="A9" s="1"/>
  <c r="A10" s="1"/>
  <c r="A11" s="1"/>
  <c r="A12" s="1"/>
  <c r="C8" s="1"/>
  <c r="A18"/>
  <c r="D16"/>
  <c r="E5"/>
  <c r="D94" i="3" l="1"/>
  <c r="C94"/>
  <c r="B94"/>
  <c r="D66"/>
  <c r="D67" s="1"/>
  <c r="D68" s="1"/>
  <c r="D69" s="1"/>
  <c r="D70" s="1"/>
  <c r="C38"/>
  <c r="C39" s="1"/>
  <c r="C40" s="1"/>
  <c r="C41" s="1"/>
  <c r="C42" s="1"/>
  <c r="C66"/>
  <c r="C67" s="1"/>
  <c r="C68" s="1"/>
  <c r="C69" s="1"/>
  <c r="C70" s="1"/>
  <c r="B66"/>
  <c r="B67" s="1"/>
  <c r="B68" s="1"/>
  <c r="B69" s="1"/>
  <c r="B70" s="1"/>
  <c r="B180"/>
  <c r="B181" s="1"/>
  <c r="B182" s="1"/>
  <c r="B183" s="1"/>
  <c r="B184" s="1"/>
  <c r="C180"/>
  <c r="C181" s="1"/>
  <c r="C182" s="1"/>
  <c r="C183" s="1"/>
  <c r="C184" s="1"/>
  <c r="D9"/>
  <c r="D10" s="1"/>
  <c r="D11" s="1"/>
  <c r="D12" s="1"/>
  <c r="D13" s="1"/>
  <c r="D38"/>
  <c r="D39" s="1"/>
  <c r="D40" s="1"/>
  <c r="D41" s="1"/>
  <c r="D42" s="1"/>
  <c r="B38"/>
  <c r="B39" s="1"/>
  <c r="B40" s="1"/>
  <c r="B41" s="1"/>
  <c r="B42" s="1"/>
  <c r="G68" i="13"/>
  <c r="H38"/>
  <c r="H33"/>
  <c r="H28"/>
  <c r="H23"/>
  <c r="H18"/>
  <c r="H13"/>
  <c r="C9" i="14"/>
  <c r="C10" s="1"/>
  <c r="C11" s="1"/>
  <c r="C12" s="1"/>
  <c r="E8" s="1"/>
  <c r="E9" s="1"/>
  <c r="E10" s="1"/>
  <c r="E11" s="1"/>
  <c r="E12" s="1"/>
  <c r="D21" i="5" l="1"/>
  <c r="D132" i="3"/>
  <c r="D137" s="1"/>
  <c r="C21" i="5"/>
  <c r="B21"/>
  <c r="A8" s="1"/>
  <c r="A9" s="1"/>
  <c r="A10" s="1"/>
  <c r="A11" s="1"/>
  <c r="A12" s="1"/>
  <c r="A13" s="1"/>
  <c r="A14" s="1"/>
  <c r="A15" s="1"/>
  <c r="A21"/>
  <c r="A132" i="3"/>
  <c r="D19" i="5"/>
  <c r="E5"/>
  <c r="D10"/>
  <c r="B10"/>
  <c r="D277" i="3"/>
  <c r="D282" s="1"/>
  <c r="C277"/>
  <c r="B277"/>
  <c r="A267" s="1"/>
  <c r="A268" s="1"/>
  <c r="A269" s="1"/>
  <c r="A270" s="1"/>
  <c r="A271" s="1"/>
  <c r="A277"/>
  <c r="D275"/>
  <c r="D263"/>
  <c r="D246"/>
  <c r="B238"/>
  <c r="B239" s="1"/>
  <c r="B240" s="1"/>
  <c r="B241" s="1"/>
  <c r="B242" s="1"/>
  <c r="C238"/>
  <c r="C239" s="1"/>
  <c r="C240" s="1"/>
  <c r="C241" s="1"/>
  <c r="C242" s="1"/>
  <c r="D238"/>
  <c r="D239" s="1"/>
  <c r="D240" s="1"/>
  <c r="D241" s="1"/>
  <c r="D242" s="1"/>
  <c r="D118"/>
  <c r="C248"/>
  <c r="B248"/>
  <c r="A238" s="1"/>
  <c r="A239" s="1"/>
  <c r="A240" s="1"/>
  <c r="A241" s="1"/>
  <c r="A242" s="1"/>
  <c r="A248"/>
  <c r="D234"/>
  <c r="D216"/>
  <c r="B208"/>
  <c r="B209" s="1"/>
  <c r="B210" s="1"/>
  <c r="B211" s="1"/>
  <c r="B212" s="1"/>
  <c r="C208"/>
  <c r="C209" s="1"/>
  <c r="C210" s="1"/>
  <c r="C211" s="1"/>
  <c r="C212" s="1"/>
  <c r="D218"/>
  <c r="D223" s="1"/>
  <c r="C218"/>
  <c r="B218"/>
  <c r="A208" s="1"/>
  <c r="A209" s="1"/>
  <c r="A210" s="1"/>
  <c r="A211" s="1"/>
  <c r="A212" s="1"/>
  <c r="A218"/>
  <c r="D204"/>
  <c r="D190"/>
  <c r="D195" s="1"/>
  <c r="C190"/>
  <c r="B190"/>
  <c r="A190"/>
  <c r="D188"/>
  <c r="D176"/>
  <c r="D147"/>
  <c r="D161"/>
  <c r="D166" s="1"/>
  <c r="C161"/>
  <c r="B161"/>
  <c r="A161"/>
  <c r="D159"/>
  <c r="D102"/>
  <c r="D90"/>
  <c r="D74"/>
  <c r="D34"/>
  <c r="D46"/>
  <c r="D17"/>
  <c r="A180" l="1"/>
  <c r="A181" s="1"/>
  <c r="A182" s="1"/>
  <c r="A183" s="1"/>
  <c r="A184" s="1"/>
  <c r="A151"/>
  <c r="A152" s="1"/>
  <c r="A153" s="1"/>
  <c r="A154" s="1"/>
  <c r="A155" s="1"/>
  <c r="C8" i="5"/>
  <c r="C9" s="1"/>
  <c r="C10" s="1"/>
  <c r="C11" s="1"/>
  <c r="C12" s="1"/>
  <c r="C13" s="1"/>
  <c r="C14" s="1"/>
  <c r="C15" s="1"/>
  <c r="E8" s="1"/>
  <c r="E9" s="1"/>
  <c r="E10" s="1"/>
  <c r="E11" s="1"/>
  <c r="E12" s="1"/>
  <c r="E13" s="1"/>
  <c r="E14" s="1"/>
  <c r="E15" s="1"/>
  <c r="F58" i="13"/>
  <c r="G9"/>
  <c r="H8" s="1"/>
  <c r="G10"/>
  <c r="D48" i="3"/>
  <c r="D53" s="1"/>
  <c r="D248"/>
  <c r="D253" s="1"/>
  <c r="G8" i="13"/>
  <c r="C132" i="3"/>
  <c r="B132"/>
  <c r="D104"/>
  <c r="D109" s="1"/>
  <c r="C104"/>
  <c r="B104"/>
  <c r="A104"/>
  <c r="D76"/>
  <c r="D81" s="1"/>
  <c r="C76"/>
  <c r="B76"/>
  <c r="A76"/>
  <c r="D62"/>
  <c r="C48"/>
  <c r="B48"/>
  <c r="A48"/>
  <c r="B5"/>
  <c r="B5" i="14" s="1"/>
  <c r="D3" i="3"/>
  <c r="E3" i="14" s="1"/>
  <c r="B3" i="3"/>
  <c r="B3" i="14" s="1"/>
  <c r="B20" i="3"/>
  <c r="C20"/>
  <c r="D20"/>
  <c r="B21"/>
  <c r="C21"/>
  <c r="D21"/>
  <c r="C19"/>
  <c r="B19"/>
  <c r="C4"/>
  <c r="C4" i="14" s="1"/>
  <c r="D5" i="3"/>
  <c r="A2"/>
  <c r="A2" i="14" s="1"/>
  <c r="A1" i="3"/>
  <c r="A1" i="14" s="1"/>
  <c r="J5" i="2"/>
  <c r="P10" i="13"/>
  <c r="P9"/>
  <c r="P8"/>
  <c r="P7"/>
  <c r="D4"/>
  <c r="A2"/>
  <c r="A1"/>
  <c r="A94" i="3" l="1"/>
  <c r="A95" s="1"/>
  <c r="A122"/>
  <c r="A9"/>
  <c r="A10" s="1"/>
  <c r="A11" s="1"/>
  <c r="A12" s="1"/>
  <c r="A13" s="1"/>
  <c r="C9"/>
  <c r="C10" s="1"/>
  <c r="C11" s="1"/>
  <c r="C12" s="1"/>
  <c r="C13" s="1"/>
  <c r="A38"/>
  <c r="A39" s="1"/>
  <c r="A40" s="1"/>
  <c r="A41" s="1"/>
  <c r="A42" s="1"/>
  <c r="A96"/>
  <c r="A97" s="1"/>
  <c r="A98" s="1"/>
  <c r="B9"/>
  <c r="B10" s="1"/>
  <c r="B11" s="1"/>
  <c r="B12" s="1"/>
  <c r="B13" s="1"/>
  <c r="A66"/>
  <c r="A67" s="1"/>
  <c r="A68" s="1"/>
  <c r="A69" s="1"/>
  <c r="A70" s="1"/>
  <c r="D130"/>
  <c r="D19"/>
  <c r="D24" s="1"/>
  <c r="C33"/>
  <c r="C61" s="1"/>
  <c r="C89" s="1"/>
  <c r="C117" s="1"/>
  <c r="C146" s="1"/>
  <c r="C175" s="1"/>
  <c r="C203" s="1"/>
  <c r="C233" s="1"/>
  <c r="C262" s="1"/>
  <c r="C4" i="5"/>
  <c r="D95" i="3"/>
  <c r="D96" s="1"/>
  <c r="D97" s="1"/>
  <c r="D98" s="1"/>
  <c r="A31"/>
  <c r="A59" s="1"/>
  <c r="A87" s="1"/>
  <c r="A115" s="1"/>
  <c r="A144" s="1"/>
  <c r="A173" s="1"/>
  <c r="A201" s="1"/>
  <c r="A231" s="1"/>
  <c r="A260" s="1"/>
  <c r="A2" i="5"/>
  <c r="D32" i="3"/>
  <c r="D60" s="1"/>
  <c r="D88" s="1"/>
  <c r="D116" s="1"/>
  <c r="D145" s="1"/>
  <c r="D174" s="1"/>
  <c r="D202" s="1"/>
  <c r="D232" s="1"/>
  <c r="D261" s="1"/>
  <c r="E3" i="5"/>
  <c r="A30" i="3"/>
  <c r="A58" s="1"/>
  <c r="A86" s="1"/>
  <c r="A114" s="1"/>
  <c r="A143" s="1"/>
  <c r="A172" s="1"/>
  <c r="A200" s="1"/>
  <c r="A230" s="1"/>
  <c r="A259" s="1"/>
  <c r="A1" i="5"/>
  <c r="B32" i="3"/>
  <c r="B60" s="1"/>
  <c r="B88" s="1"/>
  <c r="B116" s="1"/>
  <c r="B145" s="1"/>
  <c r="B174" s="1"/>
  <c r="B202" s="1"/>
  <c r="B232" s="1"/>
  <c r="B261" s="1"/>
  <c r="B3" i="5"/>
  <c r="B34" i="3"/>
  <c r="B62" s="1"/>
  <c r="B90" s="1"/>
  <c r="B118" s="1"/>
  <c r="B147" s="1"/>
  <c r="B176" s="1"/>
  <c r="B204" s="1"/>
  <c r="B234" s="1"/>
  <c r="B263" s="1"/>
  <c r="B5" i="5"/>
  <c r="B95" i="3"/>
  <c r="B96" s="1"/>
  <c r="B97" s="1"/>
  <c r="B98" s="1"/>
  <c r="A123" l="1"/>
  <c r="A124" s="1"/>
  <c r="A125" s="1"/>
  <c r="A126" s="1"/>
  <c r="B122" s="1"/>
  <c r="B123" s="1"/>
  <c r="B124" s="1"/>
  <c r="B125" s="1"/>
  <c r="B126" s="1"/>
  <c r="C122" s="1"/>
  <c r="C123" s="1"/>
  <c r="C124" s="1"/>
  <c r="C125" s="1"/>
  <c r="C126" s="1"/>
  <c r="D122" s="1"/>
  <c r="D123" s="1"/>
  <c r="D124" s="1"/>
  <c r="D125" s="1"/>
  <c r="D126" s="1"/>
  <c r="B151"/>
  <c r="D180"/>
  <c r="D181" s="1"/>
  <c r="D182" s="1"/>
  <c r="D183" s="1"/>
  <c r="D184" s="1"/>
  <c r="C95"/>
  <c r="C96" s="1"/>
  <c r="C97" s="1"/>
  <c r="C98" s="1"/>
  <c r="G58" i="13"/>
  <c r="J6" i="2"/>
  <c r="J7"/>
  <c r="J8"/>
  <c r="J9"/>
  <c r="C9"/>
  <c r="C8"/>
  <c r="C7"/>
  <c r="D10" s="1"/>
  <c r="B152" i="3" l="1"/>
  <c r="B153" s="1"/>
  <c r="B154" s="1"/>
  <c r="J10" i="2"/>
  <c r="B155" i="3" l="1"/>
  <c r="C151" s="1"/>
  <c r="C152" s="1"/>
  <c r="C153" s="1"/>
  <c r="C154" s="1"/>
  <c r="C155" s="1"/>
  <c r="D151" s="1"/>
  <c r="D152" s="1"/>
  <c r="D153" s="1"/>
  <c r="D154" s="1"/>
  <c r="D155" s="1"/>
</calcChain>
</file>

<file path=xl/sharedStrings.xml><?xml version="1.0" encoding="utf-8"?>
<sst xmlns="http://schemas.openxmlformats.org/spreadsheetml/2006/main" count="372" uniqueCount="66">
  <si>
    <t>Exam Seating Arrangement</t>
  </si>
  <si>
    <t>Exam Name :-</t>
  </si>
  <si>
    <t>Exam Center Name :-</t>
  </si>
  <si>
    <t>Exam Center Code No. :-</t>
  </si>
  <si>
    <t>Exam Date Form :-</t>
  </si>
  <si>
    <t>to</t>
  </si>
  <si>
    <t>Exam Center Incharge Name :-</t>
  </si>
  <si>
    <t>Exam Center Incharge Degination  :-</t>
  </si>
  <si>
    <t>School Name</t>
  </si>
  <si>
    <t>Roll No.</t>
  </si>
  <si>
    <t xml:space="preserve">From </t>
  </si>
  <si>
    <t>S. N.</t>
  </si>
  <si>
    <t>G.S.S.S. Chandawal</t>
  </si>
  <si>
    <t>Total Student</t>
  </si>
  <si>
    <t>Total</t>
  </si>
  <si>
    <t>Total School</t>
  </si>
  <si>
    <t>Government Sr. Secondary School Chandawal Nagar</t>
  </si>
  <si>
    <t>Shrawan Kumar Parihar</t>
  </si>
  <si>
    <t>Principal</t>
  </si>
  <si>
    <t>Exam Center Incharge Mobile No. :-</t>
  </si>
  <si>
    <t>TOTAL</t>
  </si>
  <si>
    <t xml:space="preserve">     Row-1</t>
  </si>
  <si>
    <t xml:space="preserve">     Row-2</t>
  </si>
  <si>
    <t xml:space="preserve">     Row-3</t>
  </si>
  <si>
    <t xml:space="preserve">     Row-4</t>
  </si>
  <si>
    <t>NSO</t>
  </si>
  <si>
    <t>01</t>
  </si>
  <si>
    <t>02</t>
  </si>
  <si>
    <t>ROOM NO.</t>
  </si>
  <si>
    <t>ROLL NO.</t>
  </si>
  <si>
    <t>TOTAL STUDENTS</t>
  </si>
  <si>
    <t>consolidated Seating Plan(arrangment)</t>
  </si>
  <si>
    <t>03</t>
  </si>
  <si>
    <t>04</t>
  </si>
  <si>
    <t>05</t>
  </si>
  <si>
    <t>Time :</t>
  </si>
  <si>
    <t>Date :</t>
  </si>
  <si>
    <t>8:30 to 11:45 AM</t>
  </si>
  <si>
    <t>Subject :</t>
  </si>
  <si>
    <t>Center Code No. :</t>
  </si>
  <si>
    <t>School's Name</t>
  </si>
  <si>
    <t>Total NSO :-</t>
  </si>
  <si>
    <t>Room No.</t>
  </si>
  <si>
    <t>Seating Plan (arrangment)</t>
  </si>
  <si>
    <t>NSO Student Roll No.:-</t>
  </si>
  <si>
    <t>NSO Total Student :-</t>
  </si>
  <si>
    <t>Total Students :-</t>
  </si>
  <si>
    <t xml:space="preserve">Sign of Board Exam incharge </t>
  </si>
  <si>
    <t xml:space="preserve">Sign and Seal Board Center incharge </t>
  </si>
  <si>
    <t>S.no.</t>
  </si>
  <si>
    <t xml:space="preserve">     Row-5</t>
  </si>
  <si>
    <t>t; xq:nso oklqnso th egkjkt</t>
  </si>
  <si>
    <t>HEERA LAL JAT</t>
  </si>
  <si>
    <t>Sr. Teacher at GSSS Inderwara (PALI)</t>
  </si>
  <si>
    <t>V./P. -  CHANDAWAL NAGAR , SOJAT (PALI)</t>
  </si>
  <si>
    <t>Programmed By :-</t>
  </si>
  <si>
    <t xml:space="preserve"> Whats App No. 09001884272</t>
  </si>
  <si>
    <t>heeralaljatchandawal@gmail.com</t>
  </si>
  <si>
    <t>Secondary Board Exam - 2020</t>
  </si>
  <si>
    <t>G.G.S.S. Chandawal</t>
  </si>
  <si>
    <t>Adarsh Bal Niketan Chandawal</t>
  </si>
  <si>
    <t>G.S.S.S. Murdawa</t>
  </si>
  <si>
    <t>Dayand sec. School Chandawal</t>
  </si>
  <si>
    <t>English</t>
  </si>
  <si>
    <t>NSO Student Roll No.</t>
  </si>
  <si>
    <t xml:space="preserve">Avilable School Detail On Center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</si>
</sst>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24"/>
      <color theme="5" tint="-0.249977111117893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26"/>
      <color theme="5" tint="-0.249977111117893"/>
      <name val="Calibri"/>
      <family val="2"/>
      <scheme val="minor"/>
    </font>
    <font>
      <b/>
      <i/>
      <sz val="18"/>
      <color theme="5" tint="-0.249977111117893"/>
      <name val="Calibri"/>
      <family val="2"/>
      <scheme val="minor"/>
    </font>
    <font>
      <b/>
      <i/>
      <u/>
      <sz val="24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6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theme="1"/>
      <name val="Bradley Hand ITC"/>
      <family val="4"/>
    </font>
    <font>
      <sz val="18"/>
      <color theme="1"/>
      <name val="Bradley Hand ITC"/>
      <family val="4"/>
    </font>
    <font>
      <b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3" tint="-0.249977111117893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22"/>
      <color rgb="FF7030A0"/>
      <name val="Calibri"/>
      <family val="2"/>
      <scheme val="minor"/>
    </font>
    <font>
      <b/>
      <i/>
      <sz val="14"/>
      <color theme="5" tint="-0.249977111117893"/>
      <name val="Calibri"/>
      <family val="2"/>
      <scheme val="minor"/>
    </font>
    <font>
      <b/>
      <i/>
      <sz val="16"/>
      <name val="Cambria"/>
      <family val="1"/>
      <scheme val="major"/>
    </font>
    <font>
      <sz val="20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3"/>
      <color theme="5" tint="-0.249977111117893"/>
      <name val="Calibri"/>
      <family val="2"/>
      <scheme val="minor"/>
    </font>
    <font>
      <b/>
      <i/>
      <sz val="16"/>
      <color rgb="FF0070C0"/>
      <name val="Calibri"/>
      <family val="2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i/>
      <u/>
      <sz val="18"/>
      <color rgb="FFD60093"/>
      <name val="Kruti Dev 010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theme="6" tint="-0.249977111117893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4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13" fillId="5" borderId="0" xfId="0" applyFont="1" applyFill="1"/>
    <xf numFmtId="0" fontId="0" fillId="0" borderId="0" xfId="0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5" borderId="0" xfId="0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 applyProtection="1">
      <alignment vertical="center"/>
    </xf>
    <xf numFmtId="0" fontId="24" fillId="0" borderId="1" xfId="0" applyFont="1" applyBorder="1" applyAlignment="1" applyProtection="1">
      <alignment horizontal="center" vertical="center"/>
    </xf>
    <xf numFmtId="14" fontId="5" fillId="6" borderId="0" xfId="0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3" fillId="5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 applyProtection="1">
      <alignment horizontal="left" vertical="center"/>
    </xf>
    <xf numFmtId="0" fontId="16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3" fillId="5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1" fillId="5" borderId="0" xfId="0" applyFont="1" applyFill="1" applyBorder="1" applyAlignment="1" applyProtection="1">
      <alignment horizontal="left" vertical="center"/>
    </xf>
    <xf numFmtId="0" fontId="24" fillId="7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30" fillId="8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23" fillId="0" borderId="0" xfId="0" applyFont="1" applyFill="1" applyBorder="1" applyAlignment="1" applyProtection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33" fillId="5" borderId="0" xfId="0" applyFont="1" applyFill="1"/>
    <xf numFmtId="0" fontId="13" fillId="5" borderId="0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5" fillId="5" borderId="0" xfId="0" applyFont="1" applyFill="1"/>
    <xf numFmtId="0" fontId="36" fillId="5" borderId="0" xfId="0" applyFont="1" applyFill="1"/>
    <xf numFmtId="0" fontId="25" fillId="5" borderId="0" xfId="0" applyFont="1" applyFill="1" applyAlignment="1">
      <alignment horizontal="right" vertical="center"/>
    </xf>
    <xf numFmtId="0" fontId="30" fillId="5" borderId="0" xfId="0" applyFont="1" applyFill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0" fontId="24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15" fillId="5" borderId="0" xfId="0" applyFont="1" applyFill="1"/>
    <xf numFmtId="0" fontId="23" fillId="5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Alignment="1" applyProtection="1">
      <alignment horizontal="right" vertical="center"/>
    </xf>
    <xf numFmtId="0" fontId="32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5" fillId="0" borderId="0" xfId="0" applyFont="1" applyProtection="1"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28" fillId="5" borderId="0" xfId="0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left" vertical="center"/>
    </xf>
    <xf numFmtId="14" fontId="39" fillId="0" borderId="0" xfId="0" applyNumberFormat="1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/>
      <protection locked="0"/>
    </xf>
    <xf numFmtId="0" fontId="25" fillId="5" borderId="0" xfId="0" applyFont="1" applyFill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0" fontId="44" fillId="0" borderId="0" xfId="0" applyFont="1" applyFill="1" applyBorder="1" applyAlignment="1" applyProtection="1">
      <alignment horizontal="left" vertical="center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0" fontId="3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8" fillId="5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center"/>
      <protection hidden="1"/>
    </xf>
    <xf numFmtId="0" fontId="50" fillId="5" borderId="0" xfId="0" applyFont="1" applyFill="1" applyAlignment="1">
      <alignment horizontal="right" vertical="center" wrapText="1"/>
    </xf>
    <xf numFmtId="0" fontId="50" fillId="5" borderId="0" xfId="0" applyFont="1" applyFill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8" fillId="5" borderId="0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 vertical="center"/>
    </xf>
    <xf numFmtId="0" fontId="23" fillId="5" borderId="0" xfId="0" applyFont="1" applyFill="1" applyBorder="1" applyAlignment="1" applyProtection="1">
      <alignment horizontal="righ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9" fillId="5" borderId="0" xfId="0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vertical="center"/>
    </xf>
    <xf numFmtId="0" fontId="23" fillId="5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right" vertical="center"/>
    </xf>
    <xf numFmtId="0" fontId="5" fillId="6" borderId="0" xfId="0" applyFont="1" applyFill="1" applyBorder="1" applyAlignment="1" applyProtection="1">
      <alignment horizontal="left" vertical="center"/>
    </xf>
    <xf numFmtId="0" fontId="26" fillId="0" borderId="2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4" fillId="7" borderId="0" xfId="0" applyFont="1" applyFill="1" applyAlignment="1" applyProtection="1">
      <alignment horizontal="center"/>
      <protection locked="0"/>
    </xf>
    <xf numFmtId="0" fontId="38" fillId="5" borderId="1" xfId="0" applyFont="1" applyFill="1" applyBorder="1" applyAlignment="1">
      <alignment horizontal="center"/>
    </xf>
    <xf numFmtId="0" fontId="34" fillId="5" borderId="0" xfId="0" applyFont="1" applyFill="1" applyAlignment="1">
      <alignment horizontal="center" vertical="top"/>
    </xf>
    <xf numFmtId="0" fontId="3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0" fillId="5" borderId="0" xfId="0" applyFont="1" applyFill="1" applyBorder="1" applyAlignment="1" applyProtection="1">
      <alignment horizontal="center"/>
    </xf>
    <xf numFmtId="0" fontId="28" fillId="5" borderId="0" xfId="0" applyFont="1" applyFill="1" applyBorder="1" applyAlignment="1" applyProtection="1">
      <alignment horizontal="right" vertical="center"/>
    </xf>
    <xf numFmtId="0" fontId="34" fillId="5" borderId="0" xfId="0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/>
    </xf>
    <xf numFmtId="0" fontId="23" fillId="0" borderId="0" xfId="0" applyFont="1" applyFill="1" applyBorder="1" applyAlignment="1" applyProtection="1">
      <alignment horizontal="left" vertical="center"/>
    </xf>
    <xf numFmtId="0" fontId="34" fillId="5" borderId="0" xfId="0" applyFont="1" applyFill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wrapText="1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49" fontId="42" fillId="2" borderId="0" xfId="0" applyNumberFormat="1" applyFont="1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Border="1" applyProtection="1">
      <protection hidden="1"/>
    </xf>
    <xf numFmtId="0" fontId="51" fillId="2" borderId="0" xfId="0" applyFont="1" applyFill="1" applyBorder="1" applyAlignment="1" applyProtection="1">
      <alignment horizontal="left" vertical="center"/>
      <protection hidden="1"/>
    </xf>
    <xf numFmtId="0" fontId="0" fillId="9" borderId="0" xfId="0" applyFill="1" applyProtection="1">
      <protection hidden="1"/>
    </xf>
    <xf numFmtId="0" fontId="9" fillId="9" borderId="0" xfId="0" applyFont="1" applyFill="1" applyAlignment="1" applyProtection="1">
      <alignment horizontal="center"/>
      <protection hidden="1"/>
    </xf>
    <xf numFmtId="0" fontId="7" fillId="9" borderId="0" xfId="0" applyFont="1" applyFill="1" applyAlignment="1" applyProtection="1">
      <protection hidden="1"/>
    </xf>
    <xf numFmtId="0" fontId="3" fillId="9" borderId="0" xfId="0" applyFont="1" applyFill="1" applyAlignment="1" applyProtection="1">
      <alignment horizontal="left" vertical="center"/>
      <protection hidden="1"/>
    </xf>
    <xf numFmtId="0" fontId="48" fillId="9" borderId="0" xfId="0" applyFont="1" applyFill="1" applyAlignment="1" applyProtection="1">
      <alignment horizontal="center" vertical="top"/>
      <protection hidden="1"/>
    </xf>
    <xf numFmtId="0" fontId="43" fillId="9" borderId="10" xfId="0" applyFont="1" applyFill="1" applyBorder="1" applyAlignment="1" applyProtection="1">
      <alignment horizontal="center"/>
      <protection hidden="1"/>
    </xf>
    <xf numFmtId="0" fontId="43" fillId="9" borderId="11" xfId="0" applyFont="1" applyFill="1" applyBorder="1" applyAlignment="1" applyProtection="1">
      <alignment horizontal="center"/>
      <protection hidden="1"/>
    </xf>
    <xf numFmtId="0" fontId="43" fillId="9" borderId="12" xfId="0" applyFont="1" applyFill="1" applyBorder="1" applyAlignment="1" applyProtection="1">
      <alignment horizontal="center"/>
      <protection hidden="1"/>
    </xf>
    <xf numFmtId="0" fontId="43" fillId="9" borderId="13" xfId="0" applyFont="1" applyFill="1" applyBorder="1" applyAlignment="1" applyProtection="1">
      <alignment horizontal="center"/>
      <protection hidden="1"/>
    </xf>
    <xf numFmtId="0" fontId="17" fillId="9" borderId="12" xfId="0" applyFont="1" applyFill="1" applyBorder="1" applyAlignment="1" applyProtection="1">
      <alignment horizontal="center" vertical="center"/>
      <protection hidden="1"/>
    </xf>
    <xf numFmtId="0" fontId="17" fillId="9" borderId="13" xfId="0" applyFont="1" applyFill="1" applyBorder="1" applyAlignment="1" applyProtection="1">
      <alignment horizontal="center" vertical="center"/>
      <protection hidden="1"/>
    </xf>
    <xf numFmtId="0" fontId="35" fillId="9" borderId="12" xfId="0" applyFont="1" applyFill="1" applyBorder="1" applyAlignment="1" applyProtection="1">
      <alignment horizontal="center" vertical="center" wrapText="1"/>
      <protection hidden="1"/>
    </xf>
    <xf numFmtId="0" fontId="35" fillId="9" borderId="13" xfId="0" applyFont="1" applyFill="1" applyBorder="1" applyAlignment="1" applyProtection="1">
      <alignment horizontal="center" vertical="center" wrapText="1"/>
      <protection hidden="1"/>
    </xf>
    <xf numFmtId="0" fontId="45" fillId="9" borderId="12" xfId="0" applyFont="1" applyFill="1" applyBorder="1" applyAlignment="1" applyProtection="1">
      <alignment horizontal="center" vertical="center"/>
      <protection hidden="1"/>
    </xf>
    <xf numFmtId="0" fontId="45" fillId="9" borderId="13" xfId="0" applyFont="1" applyFill="1" applyBorder="1" applyAlignment="1" applyProtection="1">
      <alignment horizontal="center" vertical="center"/>
      <protection hidden="1"/>
    </xf>
    <xf numFmtId="0" fontId="47" fillId="9" borderId="12" xfId="1" applyFont="1" applyFill="1" applyBorder="1" applyAlignment="1" applyProtection="1">
      <alignment horizontal="center" vertical="center"/>
      <protection hidden="1"/>
    </xf>
    <xf numFmtId="0" fontId="47" fillId="9" borderId="13" xfId="1" applyFont="1" applyFill="1" applyBorder="1" applyAlignment="1" applyProtection="1">
      <alignment horizontal="center" vertical="center"/>
      <protection hidden="1"/>
    </xf>
    <xf numFmtId="0" fontId="47" fillId="9" borderId="14" xfId="1" applyFont="1" applyFill="1" applyBorder="1" applyAlignment="1" applyProtection="1">
      <alignment vertical="center"/>
      <protection hidden="1"/>
    </xf>
    <xf numFmtId="0" fontId="47" fillId="9" borderId="15" xfId="1" applyFont="1" applyFill="1" applyBorder="1" applyAlignment="1" applyProtection="1">
      <alignment vertical="center"/>
      <protection hidden="1"/>
    </xf>
    <xf numFmtId="0" fontId="47" fillId="9" borderId="0" xfId="1" applyFont="1" applyFill="1" applyBorder="1" applyAlignment="1" applyProtection="1">
      <alignment vertical="center"/>
      <protection hidden="1"/>
    </xf>
    <xf numFmtId="0" fontId="8" fillId="9" borderId="0" xfId="0" applyFont="1" applyFill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horizontal="left" vertical="center"/>
      <protection hidden="1"/>
    </xf>
    <xf numFmtId="164" fontId="5" fillId="9" borderId="0" xfId="0" applyNumberFormat="1" applyFont="1" applyFill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horizontal="center" vertical="center"/>
      <protection hidden="1"/>
    </xf>
    <xf numFmtId="0" fontId="52" fillId="9" borderId="0" xfId="0" applyFont="1" applyFill="1" applyProtection="1">
      <protection hidden="1"/>
    </xf>
    <xf numFmtId="0" fontId="52" fillId="9" borderId="0" xfId="0" applyFont="1" applyFill="1" applyAlignment="1" applyProtection="1">
      <alignment horizontal="right" vertical="center"/>
      <protection hidden="1"/>
    </xf>
    <xf numFmtId="0" fontId="52" fillId="9" borderId="0" xfId="0" applyFont="1" applyFill="1" applyAlignment="1" applyProtection="1">
      <alignment horizontal="right" vertical="center"/>
      <protection hidden="1"/>
    </xf>
    <xf numFmtId="0" fontId="53" fillId="9" borderId="0" xfId="0" applyFont="1" applyFill="1" applyAlignment="1" applyProtection="1">
      <alignment horizontal="center" vertical="center"/>
      <protection hidden="1"/>
    </xf>
    <xf numFmtId="0" fontId="52" fillId="9" borderId="12" xfId="0" applyFont="1" applyFill="1" applyBorder="1" applyAlignment="1" applyProtection="1">
      <alignment horizontal="center" vertical="center"/>
      <protection hidden="1"/>
    </xf>
    <xf numFmtId="0" fontId="52" fillId="9" borderId="13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1">
    <dxf>
      <font>
        <color theme="9" tint="0.59996337778862885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895349</xdr:colOff>
      <xdr:row>0</xdr:row>
      <xdr:rowOff>0</xdr:rowOff>
    </xdr:from>
    <xdr:to>
      <xdr:col>10</xdr:col>
      <xdr:colOff>619124</xdr:colOff>
      <xdr:row>7</xdr:row>
      <xdr:rowOff>28575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67974" y="0"/>
          <a:ext cx="1647825" cy="2057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F10" sqref="F10:H10"/>
    </sheetView>
  </sheetViews>
  <sheetFormatPr defaultColWidth="0" defaultRowHeight="15" zeroHeight="1"/>
  <cols>
    <col min="1" max="1" width="9.140625" style="68" customWidth="1"/>
    <col min="2" max="2" width="11" style="68" customWidth="1"/>
    <col min="3" max="3" width="10.5703125" style="68" customWidth="1"/>
    <col min="4" max="4" width="9.7109375" style="68" customWidth="1"/>
    <col min="5" max="5" width="9.42578125" style="68" customWidth="1"/>
    <col min="6" max="6" width="25.28515625" style="68" customWidth="1"/>
    <col min="7" max="7" width="10.140625" style="68" customWidth="1"/>
    <col min="8" max="8" width="26.85546875" style="68" customWidth="1"/>
    <col min="9" max="9" width="31.42578125" style="68" customWidth="1"/>
    <col min="10" max="10" width="28.85546875" style="68" customWidth="1"/>
    <col min="11" max="11" width="23" style="68" customWidth="1"/>
    <col min="12" max="16384" width="9.140625" style="68" hidden="1"/>
  </cols>
  <sheetData>
    <row r="1" spans="1:1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36" customHeight="1">
      <c r="A2" s="146"/>
      <c r="B2" s="147" t="s">
        <v>0</v>
      </c>
      <c r="C2" s="147"/>
      <c r="D2" s="147"/>
      <c r="E2" s="147"/>
      <c r="F2" s="147"/>
      <c r="G2" s="147"/>
      <c r="H2" s="147"/>
      <c r="I2" s="147"/>
      <c r="J2" s="148"/>
      <c r="K2" s="148"/>
    </row>
    <row r="3" spans="1:11" ht="13.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ht="36" customHeight="1">
      <c r="A4" s="170"/>
      <c r="B4" s="171" t="s">
        <v>1</v>
      </c>
      <c r="C4" s="171"/>
      <c r="D4" s="171"/>
      <c r="E4" s="171"/>
      <c r="F4" s="80" t="s">
        <v>58</v>
      </c>
      <c r="G4" s="80"/>
      <c r="H4" s="80"/>
      <c r="I4" s="146"/>
      <c r="J4" s="146"/>
      <c r="K4" s="146"/>
    </row>
    <row r="5" spans="1:11" ht="12" customHeight="1">
      <c r="A5" s="170"/>
      <c r="B5" s="172"/>
      <c r="C5" s="172"/>
      <c r="D5" s="172"/>
      <c r="E5" s="172"/>
      <c r="F5" s="149"/>
      <c r="G5" s="149"/>
      <c r="H5" s="149"/>
      <c r="I5" s="146"/>
      <c r="J5" s="146"/>
      <c r="K5" s="146"/>
    </row>
    <row r="6" spans="1:11" ht="36" customHeight="1">
      <c r="A6" s="171" t="s">
        <v>4</v>
      </c>
      <c r="B6" s="171"/>
      <c r="C6" s="171"/>
      <c r="D6" s="171"/>
      <c r="E6" s="171"/>
      <c r="F6" s="70">
        <v>43902</v>
      </c>
      <c r="G6" s="173" t="s">
        <v>5</v>
      </c>
      <c r="H6" s="70">
        <v>43915</v>
      </c>
      <c r="I6" s="146"/>
      <c r="J6" s="146"/>
      <c r="K6" s="146"/>
    </row>
    <row r="7" spans="1:11" s="69" customFormat="1" ht="11.25" customHeight="1">
      <c r="A7" s="172"/>
      <c r="B7" s="172"/>
      <c r="C7" s="172"/>
      <c r="D7" s="172"/>
      <c r="E7" s="172"/>
      <c r="F7" s="168"/>
      <c r="G7" s="169"/>
      <c r="H7" s="168"/>
      <c r="I7" s="146"/>
      <c r="J7" s="146"/>
      <c r="K7" s="146"/>
    </row>
    <row r="8" spans="1:11" ht="51" customHeight="1">
      <c r="A8" s="170"/>
      <c r="B8" s="171" t="s">
        <v>2</v>
      </c>
      <c r="C8" s="171"/>
      <c r="D8" s="171"/>
      <c r="E8" s="171"/>
      <c r="F8" s="81" t="s">
        <v>16</v>
      </c>
      <c r="G8" s="81"/>
      <c r="H8" s="81"/>
      <c r="I8" s="146"/>
      <c r="J8" s="150" t="s">
        <v>51</v>
      </c>
      <c r="K8" s="150"/>
    </row>
    <row r="9" spans="1:11" ht="12" customHeight="1">
      <c r="A9" s="170"/>
      <c r="B9" s="172"/>
      <c r="C9" s="172"/>
      <c r="D9" s="172"/>
      <c r="E9" s="172"/>
      <c r="F9" s="167"/>
      <c r="G9" s="167"/>
      <c r="H9" s="167"/>
      <c r="I9" s="146"/>
      <c r="J9" s="146"/>
      <c r="K9" s="146"/>
    </row>
    <row r="10" spans="1:11" ht="36" customHeight="1">
      <c r="A10" s="171" t="s">
        <v>3</v>
      </c>
      <c r="B10" s="171"/>
      <c r="C10" s="171"/>
      <c r="D10" s="171"/>
      <c r="E10" s="171"/>
      <c r="F10" s="80">
        <v>20040</v>
      </c>
      <c r="G10" s="80"/>
      <c r="H10" s="80"/>
      <c r="I10" s="146"/>
      <c r="J10" s="146"/>
      <c r="K10" s="146"/>
    </row>
    <row r="11" spans="1:11" ht="11.25" customHeight="1" thickBot="1">
      <c r="A11" s="172"/>
      <c r="B11" s="172"/>
      <c r="C11" s="172"/>
      <c r="D11" s="172"/>
      <c r="E11" s="172"/>
      <c r="F11" s="167"/>
      <c r="G11" s="167"/>
      <c r="H11" s="167"/>
      <c r="I11" s="146"/>
      <c r="J11" s="146"/>
      <c r="K11" s="146"/>
    </row>
    <row r="12" spans="1:11" ht="36" customHeight="1">
      <c r="A12" s="171" t="s">
        <v>6</v>
      </c>
      <c r="B12" s="171"/>
      <c r="C12" s="171"/>
      <c r="D12" s="171"/>
      <c r="E12" s="171"/>
      <c r="F12" s="80" t="s">
        <v>17</v>
      </c>
      <c r="G12" s="80"/>
      <c r="H12" s="80"/>
      <c r="I12" s="146"/>
      <c r="J12" s="151" t="s">
        <v>55</v>
      </c>
      <c r="K12" s="152"/>
    </row>
    <row r="13" spans="1:11" ht="9.75" customHeight="1">
      <c r="A13" s="172"/>
      <c r="B13" s="172"/>
      <c r="C13" s="172"/>
      <c r="D13" s="172"/>
      <c r="E13" s="172"/>
      <c r="F13" s="167"/>
      <c r="G13" s="167"/>
      <c r="H13" s="167"/>
      <c r="I13" s="146"/>
      <c r="J13" s="153"/>
      <c r="K13" s="154"/>
    </row>
    <row r="14" spans="1:11" ht="36" customHeight="1">
      <c r="A14" s="171" t="s">
        <v>7</v>
      </c>
      <c r="B14" s="171"/>
      <c r="C14" s="171"/>
      <c r="D14" s="171"/>
      <c r="E14" s="171"/>
      <c r="F14" s="79" t="s">
        <v>18</v>
      </c>
      <c r="G14" s="79"/>
      <c r="H14" s="79"/>
      <c r="I14" s="146"/>
      <c r="J14" s="155" t="s">
        <v>52</v>
      </c>
      <c r="K14" s="156"/>
    </row>
    <row r="15" spans="1:11" ht="11.25" customHeight="1">
      <c r="A15" s="172"/>
      <c r="B15" s="172"/>
      <c r="C15" s="172"/>
      <c r="D15" s="172"/>
      <c r="E15" s="172"/>
      <c r="F15" s="166"/>
      <c r="G15" s="166"/>
      <c r="H15" s="166"/>
      <c r="I15" s="146"/>
      <c r="J15" s="174" t="s">
        <v>53</v>
      </c>
      <c r="K15" s="175"/>
    </row>
    <row r="16" spans="1:11" ht="36" customHeight="1">
      <c r="A16" s="171" t="s">
        <v>19</v>
      </c>
      <c r="B16" s="171"/>
      <c r="C16" s="171"/>
      <c r="D16" s="171"/>
      <c r="E16" s="171"/>
      <c r="F16" s="79">
        <v>9999999999</v>
      </c>
      <c r="G16" s="79"/>
      <c r="H16" s="79"/>
      <c r="I16" s="146"/>
      <c r="J16" s="157" t="s">
        <v>54</v>
      </c>
      <c r="K16" s="158"/>
    </row>
    <row r="17" spans="1:11" ht="15" customHeight="1">
      <c r="A17" s="146"/>
      <c r="B17" s="146"/>
      <c r="C17" s="146"/>
      <c r="D17" s="146"/>
      <c r="E17" s="146"/>
      <c r="F17" s="146"/>
      <c r="G17" s="146"/>
      <c r="H17" s="146"/>
      <c r="I17" s="146"/>
      <c r="J17" s="159" t="s">
        <v>56</v>
      </c>
      <c r="K17" s="160"/>
    </row>
    <row r="18" spans="1:11" ht="15" customHeight="1">
      <c r="A18" s="146"/>
      <c r="B18" s="146"/>
      <c r="C18" s="146"/>
      <c r="D18" s="146"/>
      <c r="E18" s="146"/>
      <c r="F18" s="146"/>
      <c r="G18" s="146"/>
      <c r="H18" s="146"/>
      <c r="I18" s="146"/>
      <c r="J18" s="161" t="s">
        <v>57</v>
      </c>
      <c r="K18" s="162"/>
    </row>
    <row r="19" spans="1:11" ht="15" customHeight="1" thickBot="1">
      <c r="A19" s="146"/>
      <c r="B19" s="146"/>
      <c r="C19" s="146"/>
      <c r="D19" s="146"/>
      <c r="E19" s="146"/>
      <c r="F19" s="146"/>
      <c r="G19" s="146"/>
      <c r="H19" s="146"/>
      <c r="I19" s="146"/>
      <c r="J19" s="163"/>
      <c r="K19" s="164"/>
    </row>
    <row r="20" spans="1:11" ht="15" customHeight="1">
      <c r="A20" s="146"/>
      <c r="B20" s="146"/>
      <c r="C20" s="146"/>
      <c r="D20" s="146"/>
      <c r="E20" s="146"/>
      <c r="F20" s="146"/>
      <c r="G20" s="146"/>
      <c r="H20" s="146"/>
      <c r="I20" s="146"/>
      <c r="J20" s="165"/>
      <c r="K20" s="165"/>
    </row>
  </sheetData>
  <sheetProtection password="C1FB" sheet="1" objects="1" scenarios="1" selectLockedCells="1"/>
  <mergeCells count="21">
    <mergeCell ref="J17:K17"/>
    <mergeCell ref="J18:K18"/>
    <mergeCell ref="A16:E16"/>
    <mergeCell ref="F16:H16"/>
    <mergeCell ref="B2:I2"/>
    <mergeCell ref="F4:H4"/>
    <mergeCell ref="B4:E4"/>
    <mergeCell ref="B8:E8"/>
    <mergeCell ref="A6:E6"/>
    <mergeCell ref="A12:E12"/>
    <mergeCell ref="A14:E14"/>
    <mergeCell ref="F8:H8"/>
    <mergeCell ref="F10:H10"/>
    <mergeCell ref="F12:H12"/>
    <mergeCell ref="F14:H14"/>
    <mergeCell ref="A10:E10"/>
    <mergeCell ref="J8:K8"/>
    <mergeCell ref="J12:K13"/>
    <mergeCell ref="J14:K14"/>
    <mergeCell ref="J15:K15"/>
    <mergeCell ref="J16:K16"/>
  </mergeCells>
  <hyperlinks>
    <hyperlink ref="J18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selection activeCell="N5" sqref="N5"/>
    </sheetView>
  </sheetViews>
  <sheetFormatPr defaultColWidth="0" defaultRowHeight="15" zeroHeight="1"/>
  <cols>
    <col min="1" max="1" width="8.28515625" style="68" customWidth="1"/>
    <col min="2" max="2" width="35.28515625" style="68" customWidth="1"/>
    <col min="3" max="3" width="5.28515625" style="68" customWidth="1"/>
    <col min="4" max="4" width="9.140625" style="68" customWidth="1"/>
    <col min="5" max="5" width="17.140625" style="68" customWidth="1"/>
    <col min="6" max="6" width="6.140625" style="68" customWidth="1"/>
    <col min="7" max="7" width="22" style="68" customWidth="1"/>
    <col min="8" max="8" width="5" style="69" customWidth="1"/>
    <col min="9" max="9" width="11.28515625" style="68" customWidth="1"/>
    <col min="10" max="10" width="20.7109375" style="68" customWidth="1"/>
    <col min="11" max="16" width="9.140625" style="68" customWidth="1"/>
    <col min="17" max="19" width="0" style="68" hidden="1" customWidth="1"/>
    <col min="20" max="16384" width="9.140625" style="68" hidden="1"/>
  </cols>
  <sheetData>
    <row r="1" spans="1:16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31.5">
      <c r="A2" s="128" t="s">
        <v>65</v>
      </c>
      <c r="B2" s="128"/>
      <c r="C2" s="128"/>
      <c r="D2" s="128"/>
      <c r="E2" s="128"/>
      <c r="F2" s="128"/>
      <c r="G2" s="128"/>
      <c r="H2" s="128"/>
      <c r="I2" s="128"/>
      <c r="J2" s="128"/>
      <c r="K2" s="129" t="s">
        <v>64</v>
      </c>
      <c r="L2" s="129"/>
      <c r="M2" s="129"/>
      <c r="N2" s="129"/>
      <c r="O2" s="129"/>
      <c r="P2" s="129"/>
    </row>
    <row r="3" spans="1:16">
      <c r="A3" s="67"/>
      <c r="B3" s="67"/>
      <c r="C3" s="67"/>
      <c r="D3" s="67"/>
      <c r="E3" s="67"/>
      <c r="F3" s="67"/>
      <c r="G3" s="67"/>
      <c r="H3" s="67"/>
      <c r="I3" s="67"/>
      <c r="J3" s="67"/>
      <c r="K3" s="129"/>
      <c r="L3" s="129"/>
      <c r="M3" s="129"/>
      <c r="N3" s="129"/>
      <c r="O3" s="129"/>
      <c r="P3" s="129"/>
    </row>
    <row r="4" spans="1:16" ht="23.25">
      <c r="A4" s="130" t="s">
        <v>11</v>
      </c>
      <c r="B4" s="131" t="s">
        <v>8</v>
      </c>
      <c r="C4" s="131"/>
      <c r="D4" s="132" t="s">
        <v>9</v>
      </c>
      <c r="E4" s="132"/>
      <c r="F4" s="132"/>
      <c r="G4" s="132"/>
      <c r="H4" s="131"/>
      <c r="I4" s="133" t="s">
        <v>25</v>
      </c>
      <c r="J4" s="133" t="s">
        <v>13</v>
      </c>
      <c r="K4" s="134" t="s">
        <v>26</v>
      </c>
      <c r="L4" s="134" t="s">
        <v>27</v>
      </c>
      <c r="M4" s="134" t="s">
        <v>32</v>
      </c>
      <c r="N4" s="134" t="s">
        <v>33</v>
      </c>
      <c r="O4" s="134" t="s">
        <v>34</v>
      </c>
      <c r="P4" s="135"/>
    </row>
    <row r="5" spans="1:16" ht="39.950000000000003" customHeight="1">
      <c r="A5" s="136">
        <v>1</v>
      </c>
      <c r="B5" s="124" t="s">
        <v>12</v>
      </c>
      <c r="C5" s="145" t="str">
        <f>IF(AND(B5=""),"","Y")</f>
        <v>Y</v>
      </c>
      <c r="D5" s="138" t="s">
        <v>10</v>
      </c>
      <c r="E5" s="125">
        <v>1873776</v>
      </c>
      <c r="F5" s="138" t="s">
        <v>5</v>
      </c>
      <c r="G5" s="125">
        <v>1873791</v>
      </c>
      <c r="H5" s="140"/>
      <c r="I5" s="125"/>
      <c r="J5" s="140">
        <f>IFERROR(IF(AND(G5=""),"",SUM(G5-E5)+1)-I5,"")</f>
        <v>16</v>
      </c>
      <c r="K5" s="126"/>
      <c r="L5" s="126"/>
      <c r="M5" s="126"/>
      <c r="N5" s="127"/>
      <c r="O5" s="127"/>
      <c r="P5" s="67"/>
    </row>
    <row r="6" spans="1:16" ht="39.950000000000003" customHeight="1">
      <c r="A6" s="136">
        <v>2</v>
      </c>
      <c r="B6" s="124" t="s">
        <v>59</v>
      </c>
      <c r="C6" s="145" t="str">
        <f>IF(AND(B6=""),"","Y")</f>
        <v>Y</v>
      </c>
      <c r="D6" s="138" t="s">
        <v>10</v>
      </c>
      <c r="E6" s="125">
        <v>1873793</v>
      </c>
      <c r="F6" s="138" t="s">
        <v>5</v>
      </c>
      <c r="G6" s="125">
        <v>1873816</v>
      </c>
      <c r="H6" s="140"/>
      <c r="I6" s="125"/>
      <c r="J6" s="140">
        <f t="shared" ref="J6:J9" si="0">IFERROR(IF(AND(G6=""),"",SUM(G6-E6)+1)-I6,"")</f>
        <v>24</v>
      </c>
      <c r="K6" s="126"/>
      <c r="L6" s="126"/>
      <c r="M6" s="126"/>
      <c r="N6" s="127"/>
      <c r="O6" s="127"/>
      <c r="P6" s="67"/>
    </row>
    <row r="7" spans="1:16" ht="39.950000000000003" customHeight="1">
      <c r="A7" s="136">
        <v>3</v>
      </c>
      <c r="B7" s="124" t="s">
        <v>60</v>
      </c>
      <c r="C7" s="145" t="str">
        <f>IF(AND(B7=""),"","Y")</f>
        <v>Y</v>
      </c>
      <c r="D7" s="138" t="s">
        <v>10</v>
      </c>
      <c r="E7" s="125">
        <v>1873817</v>
      </c>
      <c r="F7" s="138" t="s">
        <v>5</v>
      </c>
      <c r="G7" s="125">
        <v>1873851</v>
      </c>
      <c r="H7" s="140"/>
      <c r="I7" s="125"/>
      <c r="J7" s="140">
        <f t="shared" si="0"/>
        <v>35</v>
      </c>
      <c r="K7" s="126"/>
      <c r="L7" s="126"/>
      <c r="M7" s="126"/>
      <c r="N7" s="127"/>
      <c r="O7" s="127"/>
      <c r="P7" s="67"/>
    </row>
    <row r="8" spans="1:16" ht="39.950000000000003" customHeight="1">
      <c r="A8" s="136">
        <v>4</v>
      </c>
      <c r="B8" s="124" t="s">
        <v>61</v>
      </c>
      <c r="C8" s="145" t="str">
        <f>IF(AND(B8=""),"","Y")</f>
        <v>Y</v>
      </c>
      <c r="D8" s="138" t="s">
        <v>10</v>
      </c>
      <c r="E8" s="125">
        <v>1873852</v>
      </c>
      <c r="F8" s="138" t="s">
        <v>5</v>
      </c>
      <c r="G8" s="125">
        <v>1873879</v>
      </c>
      <c r="H8" s="140"/>
      <c r="I8" s="125"/>
      <c r="J8" s="140">
        <f t="shared" si="0"/>
        <v>28</v>
      </c>
      <c r="K8" s="126"/>
      <c r="L8" s="126"/>
      <c r="M8" s="126"/>
      <c r="N8" s="127"/>
      <c r="O8" s="127"/>
      <c r="P8" s="67"/>
    </row>
    <row r="9" spans="1:16" ht="39.950000000000003" customHeight="1">
      <c r="A9" s="137">
        <v>5</v>
      </c>
      <c r="B9" s="124" t="s">
        <v>62</v>
      </c>
      <c r="C9" s="145" t="str">
        <f>IF(AND(B9=""),"","Y")</f>
        <v>Y</v>
      </c>
      <c r="D9" s="138" t="s">
        <v>10</v>
      </c>
      <c r="E9" s="125">
        <v>1873880</v>
      </c>
      <c r="F9" s="138" t="s">
        <v>5</v>
      </c>
      <c r="G9" s="125">
        <v>1873915</v>
      </c>
      <c r="H9" s="140"/>
      <c r="I9" s="125"/>
      <c r="J9" s="140">
        <f t="shared" si="0"/>
        <v>36</v>
      </c>
      <c r="K9" s="126"/>
      <c r="L9" s="126"/>
      <c r="M9" s="126"/>
      <c r="N9" s="127"/>
      <c r="O9" s="127"/>
      <c r="P9" s="67"/>
    </row>
    <row r="10" spans="1:16" ht="21" customHeight="1">
      <c r="A10" s="67"/>
      <c r="B10" s="143" t="s">
        <v>15</v>
      </c>
      <c r="C10" s="76"/>
      <c r="D10" s="139">
        <f>IFERROR(COUNTIF(C5:C9,"Y"),"")</f>
        <v>5</v>
      </c>
      <c r="E10" s="67"/>
      <c r="F10" s="67"/>
      <c r="G10" s="141" t="s">
        <v>14</v>
      </c>
      <c r="H10" s="141"/>
      <c r="I10" s="141"/>
      <c r="J10" s="142">
        <f>IFERROR(SUM(J5:J9),"")</f>
        <v>139</v>
      </c>
      <c r="K10" s="140"/>
      <c r="L10" s="140"/>
      <c r="M10" s="140"/>
      <c r="N10" s="144"/>
      <c r="O10" s="144"/>
      <c r="P10" s="67"/>
    </row>
    <row r="11" spans="1:1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6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1:16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6" hidden="1"/>
    <row r="17" hidden="1"/>
    <row r="18" hidden="1"/>
    <row r="19" hidden="1"/>
    <row r="20" hidden="1"/>
    <row r="21" hidden="1"/>
    <row r="22" hidden="1"/>
  </sheetData>
  <sheetProtection password="C1FB" sheet="1" objects="1" scenarios="1" formatCells="0" selectLockedCells="1"/>
  <mergeCells count="3">
    <mergeCell ref="K2:P3"/>
    <mergeCell ref="D4:G4"/>
    <mergeCell ref="A2:J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5"/>
  <sheetViews>
    <sheetView view="pageBreakPreview" topLeftCell="A13" zoomScale="106" zoomScaleSheetLayoutView="106" workbookViewId="0">
      <selection activeCell="G5" sqref="G5"/>
    </sheetView>
  </sheetViews>
  <sheetFormatPr defaultColWidth="8.7109375" defaultRowHeight="47.45" customHeight="1"/>
  <cols>
    <col min="1" max="1" width="8.7109375" style="2" customWidth="1"/>
    <col min="2" max="2" width="28.42578125" style="2" customWidth="1"/>
    <col min="3" max="3" width="11.140625" style="2" customWidth="1"/>
    <col min="4" max="4" width="4" style="2" customWidth="1"/>
    <col min="5" max="5" width="11.140625" style="2" customWidth="1"/>
    <col min="6" max="6" width="7.7109375" style="2" customWidth="1"/>
    <col min="7" max="7" width="8.28515625" style="2" customWidth="1"/>
    <col min="8" max="8" width="8.5703125" style="2" customWidth="1"/>
    <col min="9" max="15" width="8.7109375" style="2"/>
    <col min="16" max="19" width="8.7109375" style="2" hidden="1" customWidth="1"/>
    <col min="20" max="16384" width="8.7109375" style="2"/>
  </cols>
  <sheetData>
    <row r="1" spans="1:19" ht="27" customHeight="1">
      <c r="A1" s="91" t="str">
        <f>'Gen. Detail'!F8</f>
        <v>Government Sr. Secondary School Chandawal Nagar</v>
      </c>
      <c r="B1" s="91"/>
      <c r="C1" s="91"/>
      <c r="D1" s="91"/>
      <c r="E1" s="91"/>
      <c r="F1" s="91"/>
      <c r="G1" s="91"/>
      <c r="H1" s="91"/>
    </row>
    <row r="2" spans="1:19" ht="27" customHeight="1">
      <c r="A2" s="92" t="str">
        <f>'Gen. Detail'!F4</f>
        <v>Secondary Board Exam - 2020</v>
      </c>
      <c r="B2" s="92"/>
      <c r="C2" s="92"/>
      <c r="D2" s="92"/>
      <c r="E2" s="92"/>
      <c r="F2" s="92"/>
      <c r="G2" s="92"/>
      <c r="H2" s="92"/>
    </row>
    <row r="3" spans="1:19" s="8" customFormat="1" ht="27" customHeight="1">
      <c r="A3" s="9" t="s">
        <v>36</v>
      </c>
      <c r="B3" s="12">
        <v>43902</v>
      </c>
      <c r="C3" s="99" t="s">
        <v>35</v>
      </c>
      <c r="D3" s="99"/>
      <c r="E3" s="100" t="s">
        <v>37</v>
      </c>
      <c r="F3" s="100"/>
      <c r="G3" s="100"/>
      <c r="H3" s="16"/>
    </row>
    <row r="4" spans="1:19" ht="27" customHeight="1">
      <c r="A4" s="93" t="s">
        <v>39</v>
      </c>
      <c r="B4" s="93"/>
      <c r="C4" s="93"/>
      <c r="D4" s="97">
        <f>'Gen. Detail'!F10</f>
        <v>20040</v>
      </c>
      <c r="E4" s="97"/>
      <c r="F4" s="24"/>
      <c r="G4" s="15"/>
      <c r="H4" s="10"/>
    </row>
    <row r="5" spans="1:19" ht="27" customHeight="1">
      <c r="A5" s="93" t="s">
        <v>38</v>
      </c>
      <c r="B5" s="93"/>
      <c r="C5" s="105" t="s">
        <v>63</v>
      </c>
      <c r="D5" s="105"/>
      <c r="E5" s="105"/>
      <c r="F5" s="10"/>
      <c r="G5" s="10"/>
      <c r="H5" s="10"/>
    </row>
    <row r="6" spans="1:19" ht="27" customHeight="1">
      <c r="A6" s="95" t="s">
        <v>31</v>
      </c>
      <c r="B6" s="95"/>
      <c r="C6" s="95"/>
      <c r="D6" s="95"/>
      <c r="E6" s="95"/>
      <c r="F6" s="95"/>
      <c r="G6" s="95"/>
      <c r="H6" s="95"/>
      <c r="S6" s="2" t="s">
        <v>25</v>
      </c>
    </row>
    <row r="7" spans="1:19" ht="27" customHeight="1">
      <c r="A7" s="75" t="s">
        <v>28</v>
      </c>
      <c r="B7" s="11" t="s">
        <v>40</v>
      </c>
      <c r="C7" s="96" t="s">
        <v>29</v>
      </c>
      <c r="D7" s="96"/>
      <c r="E7" s="96"/>
      <c r="F7" s="48" t="s">
        <v>25</v>
      </c>
      <c r="G7" s="101" t="s">
        <v>30</v>
      </c>
      <c r="H7" s="102"/>
      <c r="P7" s="2" t="str">
        <f>'school entry'!B5</f>
        <v>G.S.S.S. Chandawal</v>
      </c>
    </row>
    <row r="8" spans="1:19" ht="18.95" customHeight="1">
      <c r="A8" s="94">
        <v>2</v>
      </c>
      <c r="B8" s="13" t="s">
        <v>59</v>
      </c>
      <c r="C8" s="6">
        <v>1873793</v>
      </c>
      <c r="D8" s="7" t="s">
        <v>5</v>
      </c>
      <c r="E8" s="6">
        <v>1873797</v>
      </c>
      <c r="F8" s="7"/>
      <c r="G8" s="6">
        <f>IFERROR(IF(AND(E8="",F8=""),"",SUM(E8-C8-F8)+1),"")</f>
        <v>5</v>
      </c>
      <c r="H8" s="82">
        <f>IF(AND(G8="",G9="",G10="",G12=""),"",SUM(G8,G9,G10,G11,G12))</f>
        <v>20</v>
      </c>
      <c r="P8" s="2" t="str">
        <f>'school entry'!B6</f>
        <v>G.G.S.S. Chandawal</v>
      </c>
    </row>
    <row r="9" spans="1:19" ht="18.95" customHeight="1">
      <c r="A9" s="94"/>
      <c r="B9" s="13" t="s">
        <v>60</v>
      </c>
      <c r="C9" s="6">
        <v>1873817</v>
      </c>
      <c r="D9" s="7" t="s">
        <v>5</v>
      </c>
      <c r="E9" s="6">
        <v>1873821</v>
      </c>
      <c r="F9" s="6"/>
      <c r="G9" s="6">
        <f t="shared" ref="G9:G57" si="0">IFERROR(IF(AND(E9="",F9=""),"",SUM(E9-C9-F9)+1),"")</f>
        <v>5</v>
      </c>
      <c r="H9" s="83"/>
      <c r="P9" s="2" t="str">
        <f>'school entry'!B7</f>
        <v>Adarsh Bal Niketan Chandawal</v>
      </c>
    </row>
    <row r="10" spans="1:19" ht="18.95" customHeight="1">
      <c r="A10" s="94"/>
      <c r="B10" s="13" t="s">
        <v>61</v>
      </c>
      <c r="C10" s="6">
        <v>1873852</v>
      </c>
      <c r="D10" s="7" t="s">
        <v>5</v>
      </c>
      <c r="E10" s="6">
        <v>1873856</v>
      </c>
      <c r="F10" s="6"/>
      <c r="G10" s="6">
        <f t="shared" si="0"/>
        <v>5</v>
      </c>
      <c r="H10" s="83"/>
      <c r="P10" s="2" t="str">
        <f>'school entry'!B8</f>
        <v>G.S.S.S. Murdawa</v>
      </c>
    </row>
    <row r="11" spans="1:19" ht="18.95" customHeight="1">
      <c r="A11" s="94"/>
      <c r="B11" s="13" t="s">
        <v>62</v>
      </c>
      <c r="C11" s="6">
        <v>1873880</v>
      </c>
      <c r="D11" s="7" t="s">
        <v>5</v>
      </c>
      <c r="E11" s="6">
        <v>1873884</v>
      </c>
      <c r="F11" s="6"/>
      <c r="G11" s="6">
        <f t="shared" si="0"/>
        <v>5</v>
      </c>
      <c r="H11" s="83"/>
      <c r="P11" s="2" t="str">
        <f>'school entry'!B9</f>
        <v>Dayand sec. School Chandawal</v>
      </c>
    </row>
    <row r="12" spans="1:19" ht="18.95" customHeight="1">
      <c r="A12" s="94"/>
      <c r="B12" s="13"/>
      <c r="C12" s="6"/>
      <c r="D12" s="7" t="s">
        <v>5</v>
      </c>
      <c r="E12" s="6"/>
      <c r="F12" s="6"/>
      <c r="G12" s="6" t="str">
        <f t="shared" si="0"/>
        <v/>
      </c>
      <c r="H12" s="84"/>
    </row>
    <row r="13" spans="1:19" ht="18.95" customHeight="1">
      <c r="A13" s="85">
        <v>3</v>
      </c>
      <c r="B13" s="13" t="s">
        <v>59</v>
      </c>
      <c r="C13" s="6">
        <f>E8+1</f>
        <v>1873798</v>
      </c>
      <c r="D13" s="7" t="s">
        <v>5</v>
      </c>
      <c r="E13" s="6">
        <v>1873802</v>
      </c>
      <c r="F13" s="6"/>
      <c r="G13" s="6">
        <f t="shared" si="0"/>
        <v>5</v>
      </c>
      <c r="H13" s="82">
        <f t="shared" ref="H13" si="1">IF(AND(G13="",G14="",G15="",G17=""),"",SUM(G13,G14,G15,G16,G17))</f>
        <v>20</v>
      </c>
    </row>
    <row r="14" spans="1:19" ht="18.95" customHeight="1">
      <c r="A14" s="86"/>
      <c r="B14" s="13" t="s">
        <v>60</v>
      </c>
      <c r="C14" s="6">
        <f>E9+1</f>
        <v>1873822</v>
      </c>
      <c r="D14" s="7" t="s">
        <v>5</v>
      </c>
      <c r="E14" s="6">
        <v>1873826</v>
      </c>
      <c r="F14" s="6"/>
      <c r="G14" s="6">
        <f t="shared" si="0"/>
        <v>5</v>
      </c>
      <c r="H14" s="83"/>
    </row>
    <row r="15" spans="1:19" ht="18.95" customHeight="1">
      <c r="A15" s="86"/>
      <c r="B15" s="13" t="s">
        <v>61</v>
      </c>
      <c r="C15" s="6">
        <f>E10+1</f>
        <v>1873857</v>
      </c>
      <c r="D15" s="7" t="s">
        <v>5</v>
      </c>
      <c r="E15" s="6">
        <v>1873861</v>
      </c>
      <c r="F15" s="6"/>
      <c r="G15" s="6">
        <f t="shared" si="0"/>
        <v>5</v>
      </c>
      <c r="H15" s="83"/>
    </row>
    <row r="16" spans="1:19" ht="18.95" customHeight="1">
      <c r="A16" s="86"/>
      <c r="B16" s="13" t="s">
        <v>62</v>
      </c>
      <c r="C16" s="6">
        <f>E11+1</f>
        <v>1873885</v>
      </c>
      <c r="D16" s="7" t="s">
        <v>5</v>
      </c>
      <c r="E16" s="6">
        <v>1873889</v>
      </c>
      <c r="F16" s="6"/>
      <c r="G16" s="6">
        <f t="shared" si="0"/>
        <v>5</v>
      </c>
      <c r="H16" s="83"/>
    </row>
    <row r="17" spans="1:8" ht="18.95" customHeight="1">
      <c r="A17" s="87"/>
      <c r="B17" s="13"/>
      <c r="C17" s="6"/>
      <c r="D17" s="7" t="s">
        <v>5</v>
      </c>
      <c r="E17" s="6"/>
      <c r="F17" s="6"/>
      <c r="G17" s="6" t="str">
        <f t="shared" si="0"/>
        <v/>
      </c>
      <c r="H17" s="84"/>
    </row>
    <row r="18" spans="1:8" ht="18.95" customHeight="1">
      <c r="A18" s="88">
        <v>4</v>
      </c>
      <c r="B18" s="13" t="s">
        <v>59</v>
      </c>
      <c r="C18" s="6">
        <f>E13+1</f>
        <v>1873803</v>
      </c>
      <c r="D18" s="7" t="s">
        <v>5</v>
      </c>
      <c r="E18" s="6">
        <v>1873807</v>
      </c>
      <c r="F18" s="6"/>
      <c r="G18" s="6">
        <f t="shared" si="0"/>
        <v>5</v>
      </c>
      <c r="H18" s="82">
        <f t="shared" ref="H18" si="2">IF(AND(G18="",G19="",G20="",G22=""),"",SUM(G18,G19,G20,G21,G22))</f>
        <v>20</v>
      </c>
    </row>
    <row r="19" spans="1:8" ht="18.95" customHeight="1">
      <c r="A19" s="89"/>
      <c r="B19" s="13" t="s">
        <v>60</v>
      </c>
      <c r="C19" s="6">
        <f>E14+1</f>
        <v>1873827</v>
      </c>
      <c r="D19" s="7" t="s">
        <v>5</v>
      </c>
      <c r="E19" s="6">
        <v>1873831</v>
      </c>
      <c r="F19" s="6"/>
      <c r="G19" s="6">
        <f t="shared" si="0"/>
        <v>5</v>
      </c>
      <c r="H19" s="83"/>
    </row>
    <row r="20" spans="1:8" ht="18.95" customHeight="1">
      <c r="A20" s="89"/>
      <c r="B20" s="13" t="s">
        <v>61</v>
      </c>
      <c r="C20" s="6">
        <f>E15+1</f>
        <v>1873862</v>
      </c>
      <c r="D20" s="7" t="s">
        <v>5</v>
      </c>
      <c r="E20" s="6">
        <v>1873866</v>
      </c>
      <c r="F20" s="6"/>
      <c r="G20" s="6">
        <f t="shared" si="0"/>
        <v>5</v>
      </c>
      <c r="H20" s="83"/>
    </row>
    <row r="21" spans="1:8" ht="18.95" customHeight="1">
      <c r="A21" s="89"/>
      <c r="B21" s="13" t="s">
        <v>62</v>
      </c>
      <c r="C21" s="6">
        <f>E16+1</f>
        <v>1873890</v>
      </c>
      <c r="D21" s="7" t="s">
        <v>5</v>
      </c>
      <c r="E21" s="6">
        <v>1873894</v>
      </c>
      <c r="F21" s="6"/>
      <c r="G21" s="6">
        <f t="shared" si="0"/>
        <v>5</v>
      </c>
      <c r="H21" s="83"/>
    </row>
    <row r="22" spans="1:8" ht="18.95" customHeight="1">
      <c r="A22" s="90"/>
      <c r="B22" s="13"/>
      <c r="C22" s="6"/>
      <c r="D22" s="7" t="s">
        <v>5</v>
      </c>
      <c r="E22" s="6"/>
      <c r="F22" s="6"/>
      <c r="G22" s="6" t="str">
        <f t="shared" si="0"/>
        <v/>
      </c>
      <c r="H22" s="84"/>
    </row>
    <row r="23" spans="1:8" ht="18.95" customHeight="1">
      <c r="A23" s="85">
        <v>5</v>
      </c>
      <c r="B23" s="13" t="s">
        <v>59</v>
      </c>
      <c r="C23" s="6">
        <f>E18+1</f>
        <v>1873808</v>
      </c>
      <c r="D23" s="7" t="s">
        <v>5</v>
      </c>
      <c r="E23" s="6">
        <v>1873812</v>
      </c>
      <c r="F23" s="6"/>
      <c r="G23" s="6">
        <f t="shared" si="0"/>
        <v>5</v>
      </c>
      <c r="H23" s="82">
        <f t="shared" ref="H23" si="3">IF(AND(G23="",G24="",G25="",G27=""),"",SUM(G23,G24,G25,G26,G27))</f>
        <v>20</v>
      </c>
    </row>
    <row r="24" spans="1:8" ht="18.95" customHeight="1">
      <c r="A24" s="86"/>
      <c r="B24" s="13" t="s">
        <v>60</v>
      </c>
      <c r="C24" s="6">
        <f>E19+1</f>
        <v>1873832</v>
      </c>
      <c r="D24" s="7" t="s">
        <v>5</v>
      </c>
      <c r="E24" s="6">
        <v>1873836</v>
      </c>
      <c r="F24" s="6"/>
      <c r="G24" s="6">
        <f t="shared" si="0"/>
        <v>5</v>
      </c>
      <c r="H24" s="83"/>
    </row>
    <row r="25" spans="1:8" ht="18.95" customHeight="1">
      <c r="A25" s="86"/>
      <c r="B25" s="13" t="s">
        <v>61</v>
      </c>
      <c r="C25" s="6">
        <f>E20+1</f>
        <v>1873867</v>
      </c>
      <c r="D25" s="7" t="s">
        <v>5</v>
      </c>
      <c r="E25" s="6">
        <v>1873871</v>
      </c>
      <c r="F25" s="6"/>
      <c r="G25" s="6">
        <f t="shared" si="0"/>
        <v>5</v>
      </c>
      <c r="H25" s="83"/>
    </row>
    <row r="26" spans="1:8" ht="18.95" customHeight="1">
      <c r="A26" s="86"/>
      <c r="B26" s="13" t="s">
        <v>62</v>
      </c>
      <c r="C26" s="6">
        <f>E21+1</f>
        <v>1873895</v>
      </c>
      <c r="D26" s="7" t="s">
        <v>5</v>
      </c>
      <c r="E26" s="6">
        <v>1873899</v>
      </c>
      <c r="F26" s="6"/>
      <c r="G26" s="6">
        <f t="shared" si="0"/>
        <v>5</v>
      </c>
      <c r="H26" s="83"/>
    </row>
    <row r="27" spans="1:8" ht="18.95" customHeight="1">
      <c r="A27" s="87"/>
      <c r="B27" s="13"/>
      <c r="C27" s="6"/>
      <c r="D27" s="7" t="s">
        <v>5</v>
      </c>
      <c r="E27" s="6"/>
      <c r="F27" s="6"/>
      <c r="G27" s="6" t="str">
        <f t="shared" si="0"/>
        <v/>
      </c>
      <c r="H27" s="84"/>
    </row>
    <row r="28" spans="1:8" ht="18.95" customHeight="1">
      <c r="A28" s="94">
        <v>6</v>
      </c>
      <c r="B28" s="13" t="s">
        <v>59</v>
      </c>
      <c r="C28" s="6">
        <f>E23+1</f>
        <v>1873813</v>
      </c>
      <c r="D28" s="7" t="s">
        <v>5</v>
      </c>
      <c r="E28" s="6">
        <v>1873816</v>
      </c>
      <c r="F28" s="6"/>
      <c r="G28" s="6">
        <f t="shared" si="0"/>
        <v>4</v>
      </c>
      <c r="H28" s="82">
        <f t="shared" ref="H28" si="4">IF(AND(G28="",G29="",G30="",G32=""),"",SUM(G28,G29,G30,G31,G32))</f>
        <v>20</v>
      </c>
    </row>
    <row r="29" spans="1:8" ht="18.95" customHeight="1">
      <c r="A29" s="94"/>
      <c r="B29" s="13" t="s">
        <v>60</v>
      </c>
      <c r="C29" s="6">
        <f>E24+1</f>
        <v>1873837</v>
      </c>
      <c r="D29" s="7" t="s">
        <v>5</v>
      </c>
      <c r="E29" s="6">
        <v>1873841</v>
      </c>
      <c r="F29" s="6"/>
      <c r="G29" s="6">
        <f t="shared" si="0"/>
        <v>5</v>
      </c>
      <c r="H29" s="83"/>
    </row>
    <row r="30" spans="1:8" ht="18.95" customHeight="1">
      <c r="A30" s="94"/>
      <c r="B30" s="13" t="s">
        <v>61</v>
      </c>
      <c r="C30" s="6">
        <f>E25+1</f>
        <v>1873872</v>
      </c>
      <c r="D30" s="7" t="s">
        <v>5</v>
      </c>
      <c r="E30" s="6">
        <v>1873876</v>
      </c>
      <c r="F30" s="6"/>
      <c r="G30" s="6">
        <f t="shared" si="0"/>
        <v>5</v>
      </c>
      <c r="H30" s="83"/>
    </row>
    <row r="31" spans="1:8" ht="18.95" customHeight="1">
      <c r="A31" s="94"/>
      <c r="B31" s="13" t="s">
        <v>62</v>
      </c>
      <c r="C31" s="6">
        <f>E26+1</f>
        <v>1873900</v>
      </c>
      <c r="D31" s="7"/>
      <c r="E31" s="6">
        <v>1873904</v>
      </c>
      <c r="F31" s="6"/>
      <c r="G31" s="6">
        <f t="shared" si="0"/>
        <v>5</v>
      </c>
      <c r="H31" s="83"/>
    </row>
    <row r="32" spans="1:8" ht="18.95" customHeight="1">
      <c r="A32" s="94"/>
      <c r="B32" s="13" t="s">
        <v>12</v>
      </c>
      <c r="C32" s="6">
        <v>1873776</v>
      </c>
      <c r="D32" s="7" t="s">
        <v>5</v>
      </c>
      <c r="E32" s="6">
        <v>1873776</v>
      </c>
      <c r="F32" s="6"/>
      <c r="G32" s="6">
        <f t="shared" si="0"/>
        <v>1</v>
      </c>
      <c r="H32" s="84"/>
    </row>
    <row r="33" spans="1:8" ht="18.95" customHeight="1">
      <c r="A33" s="85">
        <v>10</v>
      </c>
      <c r="B33" s="13" t="s">
        <v>60</v>
      </c>
      <c r="C33" s="6">
        <f>E29+1</f>
        <v>1873842</v>
      </c>
      <c r="D33" s="7" t="s">
        <v>5</v>
      </c>
      <c r="E33" s="6">
        <v>1873846</v>
      </c>
      <c r="F33" s="6"/>
      <c r="G33" s="6">
        <f t="shared" si="0"/>
        <v>5</v>
      </c>
      <c r="H33" s="82">
        <f t="shared" ref="H33" si="5">IF(AND(G33="",G34="",G35="",G37=""),"",SUM(G33,G34,G35,G36,G37))</f>
        <v>20</v>
      </c>
    </row>
    <row r="34" spans="1:8" ht="18.95" customHeight="1">
      <c r="A34" s="86"/>
      <c r="B34" s="13" t="s">
        <v>61</v>
      </c>
      <c r="C34" s="6">
        <f>E30+1</f>
        <v>1873877</v>
      </c>
      <c r="D34" s="7" t="s">
        <v>5</v>
      </c>
      <c r="E34" s="6">
        <v>1873879</v>
      </c>
      <c r="F34" s="6"/>
      <c r="G34" s="6">
        <f t="shared" si="0"/>
        <v>3</v>
      </c>
      <c r="H34" s="83"/>
    </row>
    <row r="35" spans="1:8" ht="18.95" customHeight="1">
      <c r="A35" s="86"/>
      <c r="B35" s="13" t="s">
        <v>62</v>
      </c>
      <c r="C35" s="6">
        <f>E31+1</f>
        <v>1873905</v>
      </c>
      <c r="D35" s="7" t="s">
        <v>5</v>
      </c>
      <c r="E35" s="6">
        <v>1873911</v>
      </c>
      <c r="F35" s="6"/>
      <c r="G35" s="6">
        <f t="shared" si="0"/>
        <v>7</v>
      </c>
      <c r="H35" s="83"/>
    </row>
    <row r="36" spans="1:8" ht="18.95" customHeight="1">
      <c r="A36" s="86"/>
      <c r="B36" s="13" t="s">
        <v>12</v>
      </c>
      <c r="C36" s="6">
        <f>E32+1</f>
        <v>1873777</v>
      </c>
      <c r="D36" s="7" t="s">
        <v>5</v>
      </c>
      <c r="E36" s="6">
        <v>1873781</v>
      </c>
      <c r="F36" s="6"/>
      <c r="G36" s="6">
        <f t="shared" si="0"/>
        <v>5</v>
      </c>
      <c r="H36" s="83"/>
    </row>
    <row r="37" spans="1:8" ht="18.95" customHeight="1">
      <c r="A37" s="87"/>
      <c r="B37" s="13"/>
      <c r="C37" s="6"/>
      <c r="D37" s="7" t="s">
        <v>5</v>
      </c>
      <c r="E37" s="6"/>
      <c r="F37" s="6"/>
      <c r="G37" s="6" t="str">
        <f t="shared" si="0"/>
        <v/>
      </c>
      <c r="H37" s="84"/>
    </row>
    <row r="38" spans="1:8" ht="18.95" customHeight="1">
      <c r="A38" s="88">
        <v>11</v>
      </c>
      <c r="B38" s="13" t="s">
        <v>60</v>
      </c>
      <c r="C38" s="6">
        <f>E33+1</f>
        <v>1873847</v>
      </c>
      <c r="D38" s="7" t="s">
        <v>5</v>
      </c>
      <c r="E38" s="6">
        <v>1873851</v>
      </c>
      <c r="F38" s="6"/>
      <c r="G38" s="6">
        <f t="shared" si="0"/>
        <v>5</v>
      </c>
      <c r="H38" s="82">
        <f t="shared" ref="H38" si="6">IF(AND(G38="",G39="",G40="",G42=""),"",SUM(G38,G39,G40,G41,G42))</f>
        <v>19</v>
      </c>
    </row>
    <row r="39" spans="1:8" ht="18.95" customHeight="1">
      <c r="A39" s="89"/>
      <c r="B39" s="13" t="s">
        <v>62</v>
      </c>
      <c r="C39" s="6">
        <f>E35+1</f>
        <v>1873912</v>
      </c>
      <c r="D39" s="7" t="s">
        <v>5</v>
      </c>
      <c r="E39" s="6">
        <v>1873915</v>
      </c>
      <c r="F39" s="6"/>
      <c r="G39" s="6">
        <f t="shared" si="0"/>
        <v>4</v>
      </c>
      <c r="H39" s="83"/>
    </row>
    <row r="40" spans="1:8" ht="18.95" customHeight="1">
      <c r="A40" s="89"/>
      <c r="B40" s="13" t="s">
        <v>12</v>
      </c>
      <c r="C40" s="6">
        <f>E36+1</f>
        <v>1873782</v>
      </c>
      <c r="D40" s="7" t="s">
        <v>5</v>
      </c>
      <c r="E40" s="6">
        <v>1873791</v>
      </c>
      <c r="F40" s="6"/>
      <c r="G40" s="6">
        <f t="shared" si="0"/>
        <v>10</v>
      </c>
      <c r="H40" s="83"/>
    </row>
    <row r="41" spans="1:8" ht="18.95" customHeight="1">
      <c r="A41" s="89"/>
      <c r="B41" s="13"/>
      <c r="C41" s="6"/>
      <c r="D41" s="7"/>
      <c r="E41" s="6"/>
      <c r="F41" s="6"/>
      <c r="G41" s="6" t="str">
        <f t="shared" si="0"/>
        <v/>
      </c>
      <c r="H41" s="83"/>
    </row>
    <row r="42" spans="1:8" ht="18.95" customHeight="1">
      <c r="A42" s="90"/>
      <c r="B42" s="13"/>
      <c r="C42" s="6"/>
      <c r="D42" s="7" t="s">
        <v>5</v>
      </c>
      <c r="E42" s="6"/>
      <c r="F42" s="6"/>
      <c r="G42" s="6" t="str">
        <f t="shared" si="0"/>
        <v/>
      </c>
      <c r="H42" s="84"/>
    </row>
    <row r="43" spans="1:8" ht="18.95" customHeight="1">
      <c r="A43" s="85"/>
      <c r="B43" s="13"/>
      <c r="C43" s="6"/>
      <c r="D43" s="7" t="s">
        <v>5</v>
      </c>
      <c r="E43" s="6"/>
      <c r="F43" s="6"/>
      <c r="G43" s="6" t="str">
        <f t="shared" si="0"/>
        <v/>
      </c>
      <c r="H43" s="82" t="str">
        <f t="shared" ref="H43" si="7">IF(AND(G43="",G44="",G45="",G47=""),"",SUM(G43,G44,G45,G46,G47))</f>
        <v/>
      </c>
    </row>
    <row r="44" spans="1:8" ht="18.95" customHeight="1">
      <c r="A44" s="86"/>
      <c r="B44" s="13"/>
      <c r="C44" s="6"/>
      <c r="D44" s="7" t="s">
        <v>5</v>
      </c>
      <c r="E44" s="6"/>
      <c r="F44" s="6"/>
      <c r="G44" s="6" t="str">
        <f t="shared" si="0"/>
        <v/>
      </c>
      <c r="H44" s="83"/>
    </row>
    <row r="45" spans="1:8" ht="18.95" customHeight="1">
      <c r="A45" s="86"/>
      <c r="B45" s="13"/>
      <c r="C45" s="6"/>
      <c r="D45" s="7" t="s">
        <v>5</v>
      </c>
      <c r="E45" s="6"/>
      <c r="F45" s="6"/>
      <c r="G45" s="6" t="str">
        <f t="shared" si="0"/>
        <v/>
      </c>
      <c r="H45" s="83"/>
    </row>
    <row r="46" spans="1:8" ht="18.95" customHeight="1">
      <c r="A46" s="86"/>
      <c r="B46" s="13"/>
      <c r="C46" s="6"/>
      <c r="D46" s="7"/>
      <c r="E46" s="6"/>
      <c r="F46" s="6"/>
      <c r="G46" s="6" t="str">
        <f t="shared" si="0"/>
        <v/>
      </c>
      <c r="H46" s="83"/>
    </row>
    <row r="47" spans="1:8" ht="18.95" customHeight="1">
      <c r="A47" s="87"/>
      <c r="B47" s="13"/>
      <c r="C47" s="6"/>
      <c r="D47" s="7" t="s">
        <v>5</v>
      </c>
      <c r="E47" s="6"/>
      <c r="F47" s="6"/>
      <c r="G47" s="6" t="str">
        <f t="shared" si="0"/>
        <v/>
      </c>
      <c r="H47" s="84"/>
    </row>
    <row r="48" spans="1:8" ht="18.95" customHeight="1">
      <c r="A48" s="88"/>
      <c r="B48" s="13"/>
      <c r="C48" s="6"/>
      <c r="D48" s="7" t="s">
        <v>5</v>
      </c>
      <c r="E48" s="6"/>
      <c r="F48" s="6"/>
      <c r="G48" s="6" t="str">
        <f t="shared" si="0"/>
        <v/>
      </c>
      <c r="H48" s="82" t="str">
        <f t="shared" ref="H48" si="8">IF(AND(G48="",G49="",G50="",G52=""),"",SUM(G48,G49,G50,G51,G52))</f>
        <v/>
      </c>
    </row>
    <row r="49" spans="1:8" ht="18.95" customHeight="1">
      <c r="A49" s="89"/>
      <c r="B49" s="13"/>
      <c r="C49" s="6"/>
      <c r="D49" s="7" t="s">
        <v>5</v>
      </c>
      <c r="E49" s="6"/>
      <c r="F49" s="6"/>
      <c r="G49" s="6" t="str">
        <f t="shared" si="0"/>
        <v/>
      </c>
      <c r="H49" s="83"/>
    </row>
    <row r="50" spans="1:8" ht="18.95" customHeight="1">
      <c r="A50" s="89"/>
      <c r="B50" s="13"/>
      <c r="C50" s="6"/>
      <c r="D50" s="7" t="s">
        <v>5</v>
      </c>
      <c r="E50" s="6"/>
      <c r="F50" s="6"/>
      <c r="G50" s="6" t="str">
        <f t="shared" si="0"/>
        <v/>
      </c>
      <c r="H50" s="83"/>
    </row>
    <row r="51" spans="1:8" ht="18.95" customHeight="1">
      <c r="A51" s="89"/>
      <c r="B51" s="13"/>
      <c r="C51" s="6"/>
      <c r="D51" s="7"/>
      <c r="E51" s="6"/>
      <c r="F51" s="6"/>
      <c r="G51" s="6" t="str">
        <f t="shared" si="0"/>
        <v/>
      </c>
      <c r="H51" s="83"/>
    </row>
    <row r="52" spans="1:8" ht="18.95" customHeight="1">
      <c r="A52" s="90"/>
      <c r="B52" s="13"/>
      <c r="C52" s="6"/>
      <c r="D52" s="7" t="s">
        <v>5</v>
      </c>
      <c r="E52" s="6"/>
      <c r="F52" s="6"/>
      <c r="G52" s="6" t="str">
        <f t="shared" si="0"/>
        <v/>
      </c>
      <c r="H52" s="84"/>
    </row>
    <row r="53" spans="1:8" ht="18.95" customHeight="1">
      <c r="A53" s="85"/>
      <c r="B53" s="13"/>
      <c r="C53" s="6"/>
      <c r="D53" s="7" t="s">
        <v>5</v>
      </c>
      <c r="E53" s="6"/>
      <c r="F53" s="6"/>
      <c r="G53" s="6" t="str">
        <f t="shared" si="0"/>
        <v/>
      </c>
      <c r="H53" s="82" t="str">
        <f t="shared" ref="H53" si="9">IF(AND(G53="",G54="",G55="",G57=""),"",SUM(G53,G54,G55,G56,G57))</f>
        <v/>
      </c>
    </row>
    <row r="54" spans="1:8" ht="18.95" customHeight="1">
      <c r="A54" s="86"/>
      <c r="B54" s="13"/>
      <c r="C54" s="6"/>
      <c r="D54" s="7" t="s">
        <v>5</v>
      </c>
      <c r="E54" s="6"/>
      <c r="F54" s="6"/>
      <c r="G54" s="6" t="str">
        <f t="shared" si="0"/>
        <v/>
      </c>
      <c r="H54" s="83"/>
    </row>
    <row r="55" spans="1:8" ht="18.95" customHeight="1">
      <c r="A55" s="86"/>
      <c r="B55" s="13"/>
      <c r="C55" s="6"/>
      <c r="D55" s="7" t="s">
        <v>5</v>
      </c>
      <c r="E55" s="6"/>
      <c r="F55" s="6"/>
      <c r="G55" s="6" t="str">
        <f t="shared" si="0"/>
        <v/>
      </c>
      <c r="H55" s="83"/>
    </row>
    <row r="56" spans="1:8" ht="18.95" customHeight="1">
      <c r="A56" s="86"/>
      <c r="B56" s="13"/>
      <c r="C56" s="6"/>
      <c r="D56" s="7"/>
      <c r="E56" s="6"/>
      <c r="F56" s="6"/>
      <c r="G56" s="6" t="str">
        <f>IFERROR(IF(AND(E56="",F56=""),"",SUM(E56-C56-F56)+1),"")</f>
        <v/>
      </c>
      <c r="H56" s="83"/>
    </row>
    <row r="57" spans="1:8" ht="18.95" customHeight="1">
      <c r="A57" s="87"/>
      <c r="B57" s="13"/>
      <c r="C57" s="6"/>
      <c r="D57" s="7" t="s">
        <v>5</v>
      </c>
      <c r="E57" s="6"/>
      <c r="F57" s="6"/>
      <c r="G57" s="6" t="str">
        <f t="shared" si="0"/>
        <v/>
      </c>
      <c r="H57" s="84"/>
    </row>
    <row r="58" spans="1:8" ht="21" customHeight="1">
      <c r="A58" s="108" t="s">
        <v>20</v>
      </c>
      <c r="B58" s="109"/>
      <c r="C58" s="109"/>
      <c r="D58" s="109"/>
      <c r="E58" s="110"/>
      <c r="F58" s="49">
        <f>SUM(F8:F57)</f>
        <v>0</v>
      </c>
      <c r="G58" s="106">
        <f>SUM(H8,H13,H18,H23,H28,H33,H38,H43,H48,H53)</f>
        <v>139</v>
      </c>
      <c r="H58" s="107"/>
    </row>
    <row r="59" spans="1:8" ht="11.25" customHeight="1">
      <c r="A59" s="5"/>
      <c r="B59" s="5"/>
      <c r="C59" s="5"/>
      <c r="D59" s="5"/>
      <c r="E59" s="5"/>
      <c r="F59" s="5"/>
      <c r="G59" s="5"/>
      <c r="H59" s="5"/>
    </row>
    <row r="60" spans="1:8" ht="18" customHeight="1">
      <c r="A60" s="56" t="s">
        <v>41</v>
      </c>
      <c r="B60" s="29"/>
      <c r="C60" s="112"/>
      <c r="D60" s="112"/>
      <c r="E60" s="112"/>
      <c r="F60" s="112"/>
      <c r="G60" s="112"/>
      <c r="H60" s="30" t="s">
        <v>14</v>
      </c>
    </row>
    <row r="61" spans="1:8" ht="18" customHeight="1">
      <c r="A61" s="4"/>
      <c r="B61" s="29"/>
      <c r="C61" s="112"/>
      <c r="D61" s="112"/>
      <c r="E61" s="112"/>
      <c r="F61" s="112"/>
      <c r="G61" s="112"/>
      <c r="H61" s="31">
        <f>COUNTIFS(B60:G61,"&gt;0")</f>
        <v>0</v>
      </c>
    </row>
    <row r="62" spans="1:8" s="58" customFormat="1" ht="18" customHeight="1">
      <c r="A62" s="57" t="s">
        <v>49</v>
      </c>
      <c r="B62" s="57" t="s">
        <v>8</v>
      </c>
      <c r="C62" s="98" t="s">
        <v>9</v>
      </c>
      <c r="D62" s="98"/>
      <c r="E62" s="98"/>
      <c r="F62" s="57" t="s">
        <v>25</v>
      </c>
      <c r="G62" s="98" t="s">
        <v>14</v>
      </c>
      <c r="H62" s="98"/>
    </row>
    <row r="63" spans="1:8" ht="18.95" customHeight="1">
      <c r="A63" s="18">
        <v>1</v>
      </c>
      <c r="B63" s="19" t="s">
        <v>12</v>
      </c>
      <c r="C63" s="18">
        <v>1873776</v>
      </c>
      <c r="D63" s="14" t="s">
        <v>5</v>
      </c>
      <c r="E63" s="18">
        <v>1873791</v>
      </c>
      <c r="F63" s="25"/>
      <c r="G63" s="103">
        <f>IFERROR(IF(AND(C63="",E63=""),"",SUM(E63-C63-F63)+1),"")</f>
        <v>16</v>
      </c>
      <c r="H63" s="103"/>
    </row>
    <row r="64" spans="1:8" ht="18.95" customHeight="1">
      <c r="A64" s="18">
        <v>2</v>
      </c>
      <c r="B64" s="19" t="s">
        <v>59</v>
      </c>
      <c r="C64" s="18">
        <v>1873793</v>
      </c>
      <c r="D64" s="14" t="s">
        <v>5</v>
      </c>
      <c r="E64" s="18">
        <v>1873816</v>
      </c>
      <c r="F64" s="25"/>
      <c r="G64" s="103">
        <f t="shared" ref="G64:G67" si="10">IFERROR(IF(AND(C64="",E64=""),"",SUM(E64-C64-F64)+1),"")</f>
        <v>24</v>
      </c>
      <c r="H64" s="103"/>
    </row>
    <row r="65" spans="1:8" ht="18.95" customHeight="1">
      <c r="A65" s="18">
        <v>3</v>
      </c>
      <c r="B65" s="19" t="s">
        <v>60</v>
      </c>
      <c r="C65" s="18">
        <v>1873817</v>
      </c>
      <c r="D65" s="14" t="s">
        <v>5</v>
      </c>
      <c r="E65" s="18">
        <v>1873851</v>
      </c>
      <c r="F65" s="25"/>
      <c r="G65" s="103">
        <f t="shared" si="10"/>
        <v>35</v>
      </c>
      <c r="H65" s="103"/>
    </row>
    <row r="66" spans="1:8" ht="18.95" customHeight="1">
      <c r="A66" s="18">
        <v>4</v>
      </c>
      <c r="B66" s="19" t="s">
        <v>61</v>
      </c>
      <c r="C66" s="18">
        <v>1873852</v>
      </c>
      <c r="D66" s="62" t="s">
        <v>5</v>
      </c>
      <c r="E66" s="18">
        <v>1873879</v>
      </c>
      <c r="F66" s="25"/>
      <c r="G66" s="103">
        <f t="shared" si="10"/>
        <v>28</v>
      </c>
      <c r="H66" s="103"/>
    </row>
    <row r="67" spans="1:8" ht="18.95" customHeight="1">
      <c r="A67" s="62">
        <v>5</v>
      </c>
      <c r="B67" s="19" t="s">
        <v>62</v>
      </c>
      <c r="C67" s="62">
        <v>1873880</v>
      </c>
      <c r="D67" s="62" t="s">
        <v>5</v>
      </c>
      <c r="E67" s="62">
        <v>1873915</v>
      </c>
      <c r="F67" s="62"/>
      <c r="G67" s="103">
        <f t="shared" si="10"/>
        <v>36</v>
      </c>
      <c r="H67" s="103"/>
    </row>
    <row r="68" spans="1:8" ht="18.95" customHeight="1">
      <c r="A68" s="17"/>
      <c r="B68" s="17"/>
      <c r="C68" s="17"/>
      <c r="D68" s="17"/>
      <c r="E68" s="104" t="s">
        <v>14</v>
      </c>
      <c r="F68" s="104"/>
      <c r="G68" s="111">
        <f>SUM(G63:H67)</f>
        <v>139</v>
      </c>
      <c r="H68" s="111"/>
    </row>
    <row r="69" spans="1:8" ht="18.95" customHeight="1">
      <c r="A69" s="17"/>
      <c r="B69" s="17"/>
      <c r="C69" s="17"/>
      <c r="D69" s="17"/>
      <c r="E69" s="17"/>
      <c r="F69" s="17"/>
      <c r="G69" s="17"/>
      <c r="H69" s="17"/>
    </row>
    <row r="70" spans="1:8" ht="18.95" customHeight="1">
      <c r="A70" s="17"/>
      <c r="B70" s="17"/>
      <c r="C70" s="17"/>
      <c r="D70" s="17"/>
      <c r="E70" s="17"/>
      <c r="F70" s="17"/>
      <c r="G70" s="17"/>
      <c r="H70" s="17"/>
    </row>
    <row r="71" spans="1:8" ht="18.95" customHeight="1">
      <c r="A71" s="3"/>
      <c r="B71" s="3"/>
      <c r="C71" s="3"/>
      <c r="D71" s="3"/>
      <c r="E71" s="3"/>
      <c r="F71" s="3"/>
      <c r="G71" s="3"/>
      <c r="H71" s="3"/>
    </row>
    <row r="72" spans="1:8" ht="24.95" customHeight="1">
      <c r="A72" s="3"/>
      <c r="B72" s="3"/>
      <c r="C72" s="3"/>
      <c r="D72" s="3"/>
      <c r="E72" s="3"/>
      <c r="F72" s="3"/>
      <c r="G72" s="3"/>
      <c r="H72" s="3"/>
    </row>
    <row r="73" spans="1:8" ht="24.95" customHeight="1">
      <c r="A73" s="3"/>
      <c r="B73" s="3"/>
      <c r="C73" s="3"/>
      <c r="D73" s="3"/>
      <c r="E73" s="3"/>
      <c r="F73" s="3"/>
      <c r="G73" s="3"/>
      <c r="H73" s="3"/>
    </row>
    <row r="74" spans="1:8" ht="24.95" customHeight="1">
      <c r="A74" s="3"/>
      <c r="B74" s="3"/>
      <c r="C74" s="3"/>
      <c r="D74" s="3"/>
      <c r="E74" s="3"/>
      <c r="F74" s="3"/>
      <c r="G74" s="3"/>
      <c r="H74" s="3"/>
    </row>
    <row r="75" spans="1:8" ht="24.95" customHeight="1">
      <c r="A75" s="3"/>
      <c r="B75" s="3"/>
      <c r="C75" s="3"/>
      <c r="D75" s="3"/>
      <c r="E75" s="3"/>
      <c r="F75" s="3"/>
      <c r="G75" s="3"/>
      <c r="H75" s="3"/>
    </row>
    <row r="76" spans="1:8" ht="24.95" customHeight="1">
      <c r="A76" s="3"/>
      <c r="B76" s="3"/>
      <c r="C76" s="3"/>
      <c r="D76" s="3"/>
      <c r="E76" s="3"/>
      <c r="F76" s="3"/>
      <c r="G76" s="3"/>
      <c r="H76" s="3"/>
    </row>
    <row r="77" spans="1:8" ht="24.95" customHeight="1"/>
    <row r="78" spans="1:8" ht="24.95" customHeight="1"/>
    <row r="79" spans="1:8" ht="24.95" customHeight="1"/>
    <row r="80" spans="1:8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</sheetData>
  <mergeCells count="46">
    <mergeCell ref="G67:H67"/>
    <mergeCell ref="E68:F68"/>
    <mergeCell ref="C5:E5"/>
    <mergeCell ref="H18:H22"/>
    <mergeCell ref="H53:H57"/>
    <mergeCell ref="G58:H58"/>
    <mergeCell ref="A58:E58"/>
    <mergeCell ref="G68:H68"/>
    <mergeCell ref="C61:D61"/>
    <mergeCell ref="E61:G61"/>
    <mergeCell ref="G63:H63"/>
    <mergeCell ref="G64:H64"/>
    <mergeCell ref="G65:H65"/>
    <mergeCell ref="G66:H66"/>
    <mergeCell ref="C60:D60"/>
    <mergeCell ref="E60:G60"/>
    <mergeCell ref="A53:A57"/>
    <mergeCell ref="C62:E62"/>
    <mergeCell ref="G62:H62"/>
    <mergeCell ref="C3:D3"/>
    <mergeCell ref="E3:G3"/>
    <mergeCell ref="G7:H7"/>
    <mergeCell ref="H8:H12"/>
    <mergeCell ref="H13:H17"/>
    <mergeCell ref="A33:A37"/>
    <mergeCell ref="A38:A42"/>
    <mergeCell ref="H23:H27"/>
    <mergeCell ref="H28:H32"/>
    <mergeCell ref="H33:H37"/>
    <mergeCell ref="H38:H42"/>
    <mergeCell ref="A43:A47"/>
    <mergeCell ref="A48:A52"/>
    <mergeCell ref="A1:H1"/>
    <mergeCell ref="A2:H2"/>
    <mergeCell ref="A5:B5"/>
    <mergeCell ref="A28:A32"/>
    <mergeCell ref="A4:C4"/>
    <mergeCell ref="A6:H6"/>
    <mergeCell ref="A8:A12"/>
    <mergeCell ref="C7:E7"/>
    <mergeCell ref="D4:E4"/>
    <mergeCell ref="H43:H47"/>
    <mergeCell ref="H48:H52"/>
    <mergeCell ref="A13:A17"/>
    <mergeCell ref="A18:A22"/>
    <mergeCell ref="A23:A27"/>
  </mergeCells>
  <conditionalFormatting sqref="B60:G61">
    <cfRule type="cellIs" dxfId="0" priority="1" operator="lessThanOrEqual">
      <formula>0</formula>
    </cfRule>
    <cfRule type="colorScale" priority="2">
      <colorScale>
        <cfvo type="num" val="0"/>
        <cfvo type="max" val="0"/>
        <color theme="9" tint="0.59999389629810485"/>
        <color rgb="FFFFEF9C"/>
      </colorScale>
    </cfRule>
  </conditionalFormatting>
  <dataValidations count="1">
    <dataValidation type="list" allowBlank="1" showInputMessage="1" showErrorMessage="1" sqref="B8:B57 B63:B67">
      <formula1>$P$7:$P$13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97"/>
  <sheetViews>
    <sheetView view="pageBreakPreview" topLeftCell="A10" zoomScale="110" zoomScaleSheetLayoutView="110" workbookViewId="0">
      <selection activeCell="C303" sqref="C303"/>
    </sheetView>
  </sheetViews>
  <sheetFormatPr defaultColWidth="28.42578125" defaultRowHeight="28.5"/>
  <cols>
    <col min="1" max="1" width="21.7109375" style="1" customWidth="1"/>
    <col min="2" max="2" width="22.28515625" style="1" customWidth="1"/>
    <col min="3" max="3" width="20.85546875" style="1" customWidth="1"/>
    <col min="4" max="4" width="22.85546875" style="1" customWidth="1"/>
    <col min="5" max="31" width="0" style="50" hidden="1" customWidth="1"/>
    <col min="32" max="16384" width="28.42578125" style="50"/>
  </cols>
  <sheetData>
    <row r="1" spans="1:4" s="55" customFormat="1" ht="21" customHeight="1">
      <c r="A1" s="117" t="str">
        <f>'Gen. Detail'!F8</f>
        <v>Government Sr. Secondary School Chandawal Nagar</v>
      </c>
      <c r="B1" s="117"/>
      <c r="C1" s="117"/>
      <c r="D1" s="117"/>
    </row>
    <row r="2" spans="1:4" s="55" customFormat="1" ht="21" customHeight="1">
      <c r="A2" s="92" t="str">
        <f>'Gen. Detail'!F4</f>
        <v>Secondary Board Exam - 2020</v>
      </c>
      <c r="B2" s="92"/>
      <c r="C2" s="92"/>
      <c r="D2" s="92"/>
    </row>
    <row r="3" spans="1:4" s="55" customFormat="1" ht="20.100000000000001" customHeight="1">
      <c r="A3" s="20" t="s">
        <v>36</v>
      </c>
      <c r="B3" s="61">
        <f>'consolidated Room Plan'!B3</f>
        <v>43902</v>
      </c>
      <c r="C3" s="20" t="s">
        <v>35</v>
      </c>
      <c r="D3" s="60" t="str">
        <f>'consolidated Room Plan'!E3</f>
        <v>8:30 to 11:45 AM</v>
      </c>
    </row>
    <row r="4" spans="1:4" s="55" customFormat="1" ht="21" customHeight="1">
      <c r="A4" s="118" t="s">
        <v>39</v>
      </c>
      <c r="B4" s="118"/>
      <c r="C4" s="21">
        <f>'Gen. Detail'!F10</f>
        <v>20040</v>
      </c>
      <c r="D4" s="10"/>
    </row>
    <row r="5" spans="1:4" s="55" customFormat="1" ht="21" customHeight="1">
      <c r="A5" s="27" t="s">
        <v>38</v>
      </c>
      <c r="B5" s="34" t="str">
        <f>'consolidated Room Plan'!C5</f>
        <v>English</v>
      </c>
      <c r="C5" s="27" t="s">
        <v>42</v>
      </c>
      <c r="D5" s="28">
        <f>'consolidated Room Plan'!A8</f>
        <v>2</v>
      </c>
    </row>
    <row r="6" spans="1:4" s="55" customFormat="1" ht="15" customHeight="1">
      <c r="A6" s="73"/>
      <c r="B6" s="74"/>
      <c r="C6" s="73"/>
      <c r="D6" s="28"/>
    </row>
    <row r="7" spans="1:4">
      <c r="A7" s="113" t="s">
        <v>43</v>
      </c>
      <c r="B7" s="113"/>
      <c r="C7" s="113"/>
      <c r="D7" s="113"/>
    </row>
    <row r="8" spans="1:4">
      <c r="A8" s="22" t="s">
        <v>21</v>
      </c>
      <c r="B8" s="22" t="s">
        <v>22</v>
      </c>
      <c r="C8" s="22" t="s">
        <v>23</v>
      </c>
      <c r="D8" s="22" t="s">
        <v>24</v>
      </c>
    </row>
    <row r="9" spans="1:4" ht="41.1" customHeight="1">
      <c r="A9" s="35">
        <f>IF(AND(B19=""),"",IF(B19+1&lt;=$C$19,B19,""))</f>
        <v>1873793</v>
      </c>
      <c r="B9" s="35">
        <f>IF(AND(B20=""),"",IF(B20+1&lt;=$C$20,B20,""))</f>
        <v>1873817</v>
      </c>
      <c r="C9" s="35">
        <f>IF(AND(B21=""),"",IF(B21+1&lt;=$C$21,B21,""))</f>
        <v>1873852</v>
      </c>
      <c r="D9" s="35">
        <f>IF(AND(B22=""),"",IF(B22+1&lt;=$C$22,B22,""))</f>
        <v>1873880</v>
      </c>
    </row>
    <row r="10" spans="1:4" ht="41.1" customHeight="1">
      <c r="A10" s="35">
        <f>IF(AND(A9=""),"",IF(AND(A9+1&lt;=$C$19),IF(A9+1=$C$15,A9+2,IF(A9+1=$D$15,A9+2,IF(A9+1=$B$15,A9+2,IF(A9+1=$C$16,A9+2,IF(A9+1=$D$16,A9+2,IF(A9+1=$B$16,A9+2,A9+1)))))),$B$20))</f>
        <v>1873794</v>
      </c>
      <c r="B10" s="35">
        <f>IF(AND(B9=""),"",IF(AND(B9+1&lt;=$C$20),IF(B9+1=$C$15,B9+2,IF(B9+1=$D$15,B9+2,IF(B9+1=$B$15,B9+2,IF(B9+1=$C$16,B9+2,IF(B9+1=$D$16,B9+2,IF(B9+1=$B$16,B9+2,B9+1)))))),$B$21))</f>
        <v>1873818</v>
      </c>
      <c r="C10" s="35">
        <f>IF(AND(C9=""),"",IF(AND(C9+1&lt;=$C$21),IF(C9+1=$C$15,C9+2,IF(C9+1=$D$15,C9+2,IF(C9+1=$B$15,C9+2,IF(C9+1=$C$16,C9+2,IF(C9+1=$D$16,C9+2,IF(C9+1=$B$16,C9+2,C9+1)))))),$B$22))</f>
        <v>1873853</v>
      </c>
      <c r="D10" s="35">
        <f>IF(AND(D9=""),"",IF(AND(D9+1&lt;=$C$22),IF(D9+1=$C$15,D9+2,IF(D9+1=$D$15,D9+2,IF(D9+1=$B$15,D9+2,IF(D9+1=$C$16,D9+2,IF(D9+1=$D$16,D9+2,IF(D9+1=$B$16,D9+2,D9+1)))))),$B$23))</f>
        <v>1873881</v>
      </c>
    </row>
    <row r="11" spans="1:4" ht="41.1" customHeight="1">
      <c r="A11" s="35">
        <f t="shared" ref="A11:A13" si="0">IF(AND(A10=""),"",IF(AND(A10+1&lt;=$C$19),IF(A10+1=$C$15,A10+2,IF(A10+1=$D$15,A10+2,IF(A10+1=$B$15,A10+2,IF(A10+1=$C$16,A10+2,IF(A10+1=$D$16,A10+2,IF(A10+1=$B$16,A10+2,A10+1)))))),$B$20))</f>
        <v>1873795</v>
      </c>
      <c r="B11" s="35">
        <f t="shared" ref="B11:B13" si="1">IF(AND(B10=""),"",IF(AND(B10+1&lt;=$C$20),IF(B10+1=$C$15,B10+2,IF(B10+1=$D$15,B10+2,IF(B10+1=$B$15,B10+2,IF(B10+1=$C$16,B10+2,IF(B10+1=$D$16,B10+2,IF(B10+1=$B$16,B10+2,B10+1)))))),$B$21))</f>
        <v>1873819</v>
      </c>
      <c r="C11" s="35">
        <f t="shared" ref="C11:C13" si="2">IF(AND(C10=""),"",IF(AND(C10+1&lt;=$C$21),IF(C10+1=$C$15,C10+2,IF(C10+1=$D$15,C10+2,IF(C10+1=$B$15,C10+2,IF(C10+1=$C$16,C10+2,IF(C10+1=$D$16,C10+2,IF(C10+1=$B$16,C10+2,C10+1)))))),$B$22))</f>
        <v>1873854</v>
      </c>
      <c r="D11" s="35">
        <f t="shared" ref="D11:D13" si="3">IF(AND(D10=""),"",IF(AND(D10+1&lt;=$C$22),IF(D10+1=$C$15,D10+2,IF(D10+1=$D$15,D10+2,IF(D10+1=$B$15,D10+2,IF(D10+1=$C$16,D10+2,IF(D10+1=$D$16,D10+2,IF(D10+1=$B$16,D10+2,D10+1)))))),$B$23))</f>
        <v>1873882</v>
      </c>
    </row>
    <row r="12" spans="1:4" ht="41.1" customHeight="1">
      <c r="A12" s="35">
        <f t="shared" si="0"/>
        <v>1873796</v>
      </c>
      <c r="B12" s="35">
        <f t="shared" si="1"/>
        <v>1873820</v>
      </c>
      <c r="C12" s="35">
        <f t="shared" si="2"/>
        <v>1873855</v>
      </c>
      <c r="D12" s="35">
        <f t="shared" si="3"/>
        <v>1873883</v>
      </c>
    </row>
    <row r="13" spans="1:4" ht="41.1" customHeight="1">
      <c r="A13" s="35">
        <f t="shared" si="0"/>
        <v>1873797</v>
      </c>
      <c r="B13" s="35">
        <f t="shared" si="1"/>
        <v>1873821</v>
      </c>
      <c r="C13" s="35">
        <f t="shared" si="2"/>
        <v>1873856</v>
      </c>
      <c r="D13" s="35">
        <f t="shared" si="3"/>
        <v>1873884</v>
      </c>
    </row>
    <row r="14" spans="1:4" ht="13.5" customHeight="1">
      <c r="A14" s="40"/>
      <c r="B14" s="40"/>
      <c r="C14" s="40"/>
      <c r="D14" s="40"/>
    </row>
    <row r="15" spans="1:4" ht="23.25" customHeight="1">
      <c r="A15" s="119" t="s">
        <v>44</v>
      </c>
      <c r="B15" s="43"/>
      <c r="C15" s="43"/>
      <c r="D15" s="43"/>
    </row>
    <row r="16" spans="1:4" ht="23.25" customHeight="1">
      <c r="A16" s="119"/>
      <c r="B16" s="43"/>
      <c r="C16" s="43"/>
      <c r="D16" s="43"/>
    </row>
    <row r="17" spans="1:4" ht="23.25" customHeight="1">
      <c r="A17" s="41"/>
      <c r="B17" s="39"/>
      <c r="C17" s="41" t="s">
        <v>45</v>
      </c>
      <c r="D17" s="44" t="str">
        <f>IF(AND(B15="",C15="",D15="",B16="",C16="",D16=""),"",COUNTIF(B15:D16,"&gt;0"))</f>
        <v/>
      </c>
    </row>
    <row r="18" spans="1:4" ht="24" customHeight="1">
      <c r="A18" s="36" t="s">
        <v>8</v>
      </c>
      <c r="B18" s="115" t="s">
        <v>9</v>
      </c>
      <c r="C18" s="115"/>
      <c r="D18" s="38" t="s">
        <v>14</v>
      </c>
    </row>
    <row r="19" spans="1:4" ht="24" customHeight="1">
      <c r="A19" s="77" t="str">
        <f>IF(AND('consolidated Room Plan'!B8=""),"",'consolidated Room Plan'!B8)</f>
        <v>G.G.S.S. Chandawal</v>
      </c>
      <c r="B19" s="33">
        <f>IF(AND('consolidated Room Plan'!C8=""),"",'consolidated Room Plan'!C8)</f>
        <v>1873793</v>
      </c>
      <c r="C19" s="33">
        <f>IF(AND('consolidated Room Plan'!E8=""),"",'consolidated Room Plan'!E8)</f>
        <v>1873797</v>
      </c>
      <c r="D19" s="32">
        <f>IF(AND('consolidated Room Plan'!G8=""),"",'consolidated Room Plan'!G8)</f>
        <v>5</v>
      </c>
    </row>
    <row r="20" spans="1:4" ht="24" customHeight="1">
      <c r="A20" s="77" t="str">
        <f>IF(AND('consolidated Room Plan'!B9=""),"",'consolidated Room Plan'!B9)</f>
        <v>Adarsh Bal Niketan Chandawal</v>
      </c>
      <c r="B20" s="33">
        <f>IF(AND('consolidated Room Plan'!C9=""),"",'consolidated Room Plan'!C9)</f>
        <v>1873817</v>
      </c>
      <c r="C20" s="33">
        <f>IF(AND('consolidated Room Plan'!E9=""),"",'consolidated Room Plan'!E9)</f>
        <v>1873821</v>
      </c>
      <c r="D20" s="32">
        <f>IF(AND('consolidated Room Plan'!G9=""),"",'consolidated Room Plan'!G9)</f>
        <v>5</v>
      </c>
    </row>
    <row r="21" spans="1:4" ht="24" customHeight="1">
      <c r="A21" s="77" t="str">
        <f>IF(AND('consolidated Room Plan'!B10=""),"",'consolidated Room Plan'!B10)</f>
        <v>G.S.S.S. Murdawa</v>
      </c>
      <c r="B21" s="33">
        <f>IF(AND('consolidated Room Plan'!C10=""),"",'consolidated Room Plan'!C10)</f>
        <v>1873852</v>
      </c>
      <c r="C21" s="33">
        <f>IF(AND('consolidated Room Plan'!E10=""),"",'consolidated Room Plan'!E10)</f>
        <v>1873856</v>
      </c>
      <c r="D21" s="32">
        <f>IF(AND('consolidated Room Plan'!G10=""),"",'consolidated Room Plan'!G10)</f>
        <v>5</v>
      </c>
    </row>
    <row r="22" spans="1:4" ht="24" customHeight="1">
      <c r="A22" s="77" t="str">
        <f>IF(AND('consolidated Room Plan'!B11=""),"",'consolidated Room Plan'!B11)</f>
        <v>Dayand sec. School Chandawal</v>
      </c>
      <c r="B22" s="33">
        <f>IF(AND('consolidated Room Plan'!C11=""),"",'consolidated Room Plan'!C11)</f>
        <v>1873880</v>
      </c>
      <c r="C22" s="33">
        <f>IF(AND('consolidated Room Plan'!E11=""),"",'consolidated Room Plan'!E11)</f>
        <v>1873884</v>
      </c>
      <c r="D22" s="32">
        <f>IF(AND('consolidated Room Plan'!G11=""),"",'consolidated Room Plan'!G11)</f>
        <v>5</v>
      </c>
    </row>
    <row r="23" spans="1:4" ht="24" customHeight="1">
      <c r="A23" s="77" t="str">
        <f>IF(AND('consolidated Room Plan'!B12=""),"",'consolidated Room Plan'!B12)</f>
        <v/>
      </c>
      <c r="B23" s="33" t="str">
        <f>IF(AND('consolidated Room Plan'!C12=""),"",'consolidated Room Plan'!C12)</f>
        <v/>
      </c>
      <c r="C23" s="33" t="str">
        <f>IF(AND('consolidated Room Plan'!E12=""),"",'consolidated Room Plan'!E12)</f>
        <v/>
      </c>
      <c r="D23" s="32" t="str">
        <f>IF(AND('consolidated Room Plan'!G12=""),"",'consolidated Room Plan'!G12)</f>
        <v/>
      </c>
    </row>
    <row r="24" spans="1:4" ht="24" customHeight="1">
      <c r="A24" s="45"/>
      <c r="B24" s="33"/>
      <c r="C24" s="36" t="s">
        <v>46</v>
      </c>
      <c r="D24" s="46">
        <f>SUM(D19:D23)</f>
        <v>20</v>
      </c>
    </row>
    <row r="25" spans="1:4" ht="24" customHeight="1">
      <c r="A25" s="45"/>
      <c r="B25" s="33"/>
      <c r="C25" s="33"/>
      <c r="D25" s="32"/>
    </row>
    <row r="26" spans="1:4" ht="24" customHeight="1">
      <c r="A26" s="45"/>
      <c r="B26" s="33"/>
      <c r="C26" s="33"/>
      <c r="D26" s="32"/>
    </row>
    <row r="27" spans="1:4" ht="24" customHeight="1">
      <c r="A27" s="45"/>
      <c r="B27" s="33"/>
      <c r="C27" s="33"/>
      <c r="D27" s="32"/>
    </row>
    <row r="28" spans="1:4" ht="24" customHeight="1">
      <c r="A28" s="116" t="s">
        <v>47</v>
      </c>
      <c r="B28" s="116"/>
      <c r="C28" s="116" t="s">
        <v>48</v>
      </c>
      <c r="D28" s="116"/>
    </row>
    <row r="29" spans="1:4" ht="25.5" customHeight="1"/>
    <row r="30" spans="1:4" s="55" customFormat="1" ht="21" customHeight="1">
      <c r="A30" s="117" t="str">
        <f>A1</f>
        <v>Government Sr. Secondary School Chandawal Nagar</v>
      </c>
      <c r="B30" s="117"/>
      <c r="C30" s="117"/>
      <c r="D30" s="117"/>
    </row>
    <row r="31" spans="1:4" s="55" customFormat="1" ht="21" customHeight="1">
      <c r="A31" s="91" t="str">
        <f>A2</f>
        <v>Secondary Board Exam - 2020</v>
      </c>
      <c r="B31" s="91"/>
      <c r="C31" s="91"/>
      <c r="D31" s="91"/>
    </row>
    <row r="32" spans="1:4" s="55" customFormat="1" ht="20.100000000000001" customHeight="1">
      <c r="A32" s="20" t="s">
        <v>36</v>
      </c>
      <c r="B32" s="61">
        <f>B3</f>
        <v>43902</v>
      </c>
      <c r="C32" s="20" t="s">
        <v>35</v>
      </c>
      <c r="D32" s="60" t="str">
        <f>D3</f>
        <v>8:30 to 11:45 AM</v>
      </c>
    </row>
    <row r="33" spans="1:4" s="55" customFormat="1" ht="21" customHeight="1">
      <c r="A33" s="118" t="s">
        <v>39</v>
      </c>
      <c r="B33" s="118"/>
      <c r="C33" s="21">
        <f>C4</f>
        <v>20040</v>
      </c>
      <c r="D33" s="10"/>
    </row>
    <row r="34" spans="1:4" s="55" customFormat="1" ht="21" customHeight="1">
      <c r="A34" s="27" t="s">
        <v>38</v>
      </c>
      <c r="B34" s="34" t="str">
        <f>B5</f>
        <v>English</v>
      </c>
      <c r="C34" s="27" t="s">
        <v>42</v>
      </c>
      <c r="D34" s="28">
        <f>IF(AND('consolidated Room Plan'!A13=""),"",'consolidated Room Plan'!A13)</f>
        <v>3</v>
      </c>
    </row>
    <row r="35" spans="1:4" s="55" customFormat="1" ht="13.5" customHeight="1">
      <c r="A35" s="73"/>
      <c r="B35" s="74"/>
      <c r="C35" s="73"/>
      <c r="D35" s="28"/>
    </row>
    <row r="36" spans="1:4">
      <c r="A36" s="113" t="s">
        <v>43</v>
      </c>
      <c r="B36" s="113"/>
      <c r="C36" s="113"/>
      <c r="D36" s="113"/>
    </row>
    <row r="37" spans="1:4">
      <c r="A37" s="22" t="s">
        <v>21</v>
      </c>
      <c r="B37" s="22" t="s">
        <v>22</v>
      </c>
      <c r="C37" s="22" t="s">
        <v>23</v>
      </c>
      <c r="D37" s="22" t="s">
        <v>24</v>
      </c>
    </row>
    <row r="38" spans="1:4" ht="41.1" customHeight="1">
      <c r="A38" s="35">
        <f>IF(AND(B48=""),"",IF(B48+1&lt;=$C$48,B48,""))</f>
        <v>1873798</v>
      </c>
      <c r="B38" s="35">
        <f>IF(AND(B49=""),"",IF(B49+1&lt;=$C$49,B49,""))</f>
        <v>1873822</v>
      </c>
      <c r="C38" s="35">
        <f>IF(AND(B50=""),"",IF(B50+1&lt;=$C$50,B50,""))</f>
        <v>1873857</v>
      </c>
      <c r="D38" s="35">
        <f>IF(AND(B51=""),"",IF(B51+1&lt;=$C$51,B51,""))</f>
        <v>1873885</v>
      </c>
    </row>
    <row r="39" spans="1:4" ht="41.1" customHeight="1">
      <c r="A39" s="35">
        <f>IF(AND(A38=""),"",IF(AND(A38+1&lt;=$C$48),IF(A38+1=$C$44,A38+2,IF(A38+1=$D$44,A38+2,IF(A38+1=$B$45,A38+2,IF(A38+1=$C$45,A38+2,IF(A38+1=$D$45,A38+2,IF(A38+1=$B$44,A38+2,A38+1)))))),$B$49))</f>
        <v>1873799</v>
      </c>
      <c r="B39" s="35">
        <f>IF(AND(B38=""),"",IF(AND(B38+1&lt;=$C$49),IF(B38+1=$C$44,B38+2,IF(B38+1=$D$44,B38+2,IF(B38+1=$B$45,B38+2,IF(B38+1=$C$45,B38+2,IF(B38+1=$D$45,B38+2,IF(B38+1=$B$44,B38+2,B38+1)))))),$B$50))</f>
        <v>1873823</v>
      </c>
      <c r="C39" s="35">
        <f>IF(AND(C38=""),"",IF(AND(C38+1&lt;=$C$50),IF(C38+1=$C$44,C38+2,IF(C38+1=$D$44,C38+2,IF(C38+1=$B$45,C38+2,IF(C38+1=$C$45,C38+2,IF(C38+1=$D$45,C38+2,IF(C38+1=$B$44,C38+2,C38+1)))))),$B$51))</f>
        <v>1873858</v>
      </c>
      <c r="D39" s="35">
        <f>IF(AND(D38=""),"",IF(AND(D38+1&lt;=$C$51),IF(D38+1=$C$44,D38+2,IF(D38+1=$D$44,D38+2,IF(D38+1=$B$45,D38+2,IF(D38+1=$C$45,D38+2,IF(D38+1=$D$45,D38+2,IF(D38+1=$B$44,D38+2,D38+1)))))),$B$52))</f>
        <v>1873886</v>
      </c>
    </row>
    <row r="40" spans="1:4" ht="41.1" customHeight="1">
      <c r="A40" s="35">
        <f>IF(AND(A39=""),"",IF(AND(A39+1&lt;=$C$48),IF(A39+1=$C$44,A39+2,IF(A39+1=$D$44,A39+2,IF(A39+1=$B$45,A39+2,IF(A39+1=$C$45,A39+2,IF(A39+1=$D$45,A39+2,IF(A39+1=$B$44,A39+2,A39+1)))))),$B$49))</f>
        <v>1873800</v>
      </c>
      <c r="B40" s="35">
        <f t="shared" ref="B40:B42" si="4">IF(AND(B39=""),"",IF(AND(B39+1&lt;=$C$49),IF(B39+1=$C$44,B39+2,IF(B39+1=$D$44,B39+2,IF(B39+1=$B$45,B39+2,IF(B39+1=$C$45,B39+2,IF(B39+1=$D$45,B39+2,IF(B39+1=$B$44,B39+2,B39+1)))))),$B$50))</f>
        <v>1873824</v>
      </c>
      <c r="C40" s="35">
        <f t="shared" ref="C40:C42" si="5">IF(AND(C39=""),"",IF(AND(C39+1&lt;=$C$50),IF(C39+1=$C$44,C39+2,IF(C39+1=$D$44,C39+2,IF(C39+1=$B$45,C39+2,IF(C39+1=$C$45,C39+2,IF(C39+1=$D$45,C39+2,IF(C39+1=$B$44,C39+2,C39+1)))))),$B$51))</f>
        <v>1873859</v>
      </c>
      <c r="D40" s="35">
        <f t="shared" ref="D40:D42" si="6">IF(AND(D39=""),"",IF(AND(D39+1&lt;=$C$51),IF(D39+1=$C$44,D39+2,IF(D39+1=$D$44,D39+2,IF(D39+1=$B$45,D39+2,IF(D39+1=$C$45,D39+2,IF(D39+1=$D$45,D39+2,IF(D39+1=$B$44,D39+2,D39+1)))))),$B$52))</f>
        <v>1873887</v>
      </c>
    </row>
    <row r="41" spans="1:4" ht="41.1" customHeight="1">
      <c r="A41" s="35">
        <f>IF(AND(A40=""),"",IF(AND(A40+1&lt;=$C$48),IF(A40+1=$C$44,A40+2,IF(A40+1=$D$44,A40+2,IF(A40+1=$B$45,A40+2,IF(A40+1=$C$45,A40+2,IF(A40+1=$D$45,A40+2,IF(A40+1=$B$44,A40+2,A40+1)))))),$B$49))</f>
        <v>1873801</v>
      </c>
      <c r="B41" s="35">
        <f t="shared" si="4"/>
        <v>1873825</v>
      </c>
      <c r="C41" s="35">
        <f t="shared" si="5"/>
        <v>1873860</v>
      </c>
      <c r="D41" s="35">
        <f t="shared" si="6"/>
        <v>1873888</v>
      </c>
    </row>
    <row r="42" spans="1:4" ht="41.1" customHeight="1">
      <c r="A42" s="35">
        <f>IF(AND(A41=""),"",IF(AND(A41+1&lt;=$C$48),IF(A41+1=$C$44,A41+2,IF(A41+1=$D$44,A41+2,IF(A41+1=$B$45,A41+2,IF(A41+1=$C$45,A41+2,IF(A41+1=$D$45,A41+2,IF(A41+1=$B$44,A41+2,A41+1)))))),$B$49))</f>
        <v>1873802</v>
      </c>
      <c r="B42" s="35">
        <f t="shared" si="4"/>
        <v>1873826</v>
      </c>
      <c r="C42" s="35">
        <f t="shared" si="5"/>
        <v>1873861</v>
      </c>
      <c r="D42" s="35">
        <f t="shared" si="6"/>
        <v>1873889</v>
      </c>
    </row>
    <row r="43" spans="1:4" ht="23.25" customHeight="1">
      <c r="A43" s="40"/>
      <c r="B43" s="40"/>
      <c r="C43" s="40"/>
      <c r="D43" s="40"/>
    </row>
    <row r="44" spans="1:4" ht="23.25" customHeight="1">
      <c r="A44" s="114" t="s">
        <v>44</v>
      </c>
      <c r="B44" s="43">
        <v>3296285</v>
      </c>
      <c r="C44" s="43"/>
      <c r="D44" s="43"/>
    </row>
    <row r="45" spans="1:4" ht="23.25" customHeight="1">
      <c r="A45" s="114"/>
      <c r="B45" s="43"/>
      <c r="C45" s="43"/>
      <c r="D45" s="43"/>
    </row>
    <row r="46" spans="1:4" ht="23.25" customHeight="1">
      <c r="A46" s="41"/>
      <c r="B46" s="39"/>
      <c r="C46" s="41" t="s">
        <v>45</v>
      </c>
      <c r="D46" s="47">
        <f>IF(AND(B44="",C44="",D44="",B45="",C45="",D45=""),"",COUNTIF(B44:D45,"&gt;0"))</f>
        <v>1</v>
      </c>
    </row>
    <row r="47" spans="1:4" ht="24" customHeight="1">
      <c r="A47" s="36" t="s">
        <v>8</v>
      </c>
      <c r="B47" s="115" t="s">
        <v>9</v>
      </c>
      <c r="C47" s="115"/>
      <c r="D47" s="38" t="s">
        <v>14</v>
      </c>
    </row>
    <row r="48" spans="1:4" ht="24" customHeight="1">
      <c r="A48" s="77" t="str">
        <f>IF(AND('consolidated Room Plan'!B13=""),"",'consolidated Room Plan'!B13)</f>
        <v>G.G.S.S. Chandawal</v>
      </c>
      <c r="B48" s="33">
        <f>IF(AND('consolidated Room Plan'!C13=""),"",'consolidated Room Plan'!C13)</f>
        <v>1873798</v>
      </c>
      <c r="C48" s="33">
        <f>IF(AND('consolidated Room Plan'!E13=""),"",'consolidated Room Plan'!E13)</f>
        <v>1873802</v>
      </c>
      <c r="D48" s="32">
        <f>IF(AND('consolidated Room Plan'!G13=""),"",'consolidated Room Plan'!G13)</f>
        <v>5</v>
      </c>
    </row>
    <row r="49" spans="1:4" ht="24" customHeight="1">
      <c r="A49" s="77" t="str">
        <f>IF(AND('consolidated Room Plan'!B14=""),"",'consolidated Room Plan'!B14)</f>
        <v>Adarsh Bal Niketan Chandawal</v>
      </c>
      <c r="B49" s="33">
        <f>IF(AND('consolidated Room Plan'!C14=""),"",'consolidated Room Plan'!C14)</f>
        <v>1873822</v>
      </c>
      <c r="C49" s="33">
        <f>IF(AND('consolidated Room Plan'!E14=""),"",'consolidated Room Plan'!E14)</f>
        <v>1873826</v>
      </c>
      <c r="D49" s="32">
        <f>IF(AND('consolidated Room Plan'!G14=""),"",'consolidated Room Plan'!G14)</f>
        <v>5</v>
      </c>
    </row>
    <row r="50" spans="1:4" ht="24" customHeight="1">
      <c r="A50" s="77" t="str">
        <f>IF(AND('consolidated Room Plan'!B15=""),"",'consolidated Room Plan'!B15)</f>
        <v>G.S.S.S. Murdawa</v>
      </c>
      <c r="B50" s="33">
        <f>IF(AND('consolidated Room Plan'!C15=""),"",'consolidated Room Plan'!C15)</f>
        <v>1873857</v>
      </c>
      <c r="C50" s="33">
        <f>IF(AND('consolidated Room Plan'!E15=""),"",'consolidated Room Plan'!E15)</f>
        <v>1873861</v>
      </c>
      <c r="D50" s="32">
        <f>IF(AND('consolidated Room Plan'!G15=""),"",'consolidated Room Plan'!G15)</f>
        <v>5</v>
      </c>
    </row>
    <row r="51" spans="1:4" ht="24" customHeight="1">
      <c r="A51" s="77" t="str">
        <f>IF(AND('consolidated Room Plan'!B16=""),"",'consolidated Room Plan'!B16)</f>
        <v>Dayand sec. School Chandawal</v>
      </c>
      <c r="B51" s="33">
        <f>IF(AND('consolidated Room Plan'!C16=""),"",'consolidated Room Plan'!C16)</f>
        <v>1873885</v>
      </c>
      <c r="C51" s="33">
        <f>IF(AND('consolidated Room Plan'!E16=""),"",'consolidated Room Plan'!E16)</f>
        <v>1873889</v>
      </c>
      <c r="D51" s="32">
        <f>IF(AND('consolidated Room Plan'!G16=""),"",'consolidated Room Plan'!G16)</f>
        <v>5</v>
      </c>
    </row>
    <row r="52" spans="1:4" ht="24" customHeight="1">
      <c r="A52" s="77" t="str">
        <f>IF(AND('consolidated Room Plan'!B17=""),"",'consolidated Room Plan'!B17)</f>
        <v/>
      </c>
      <c r="B52" s="33" t="str">
        <f>IF(AND('consolidated Room Plan'!C17=""),"",'consolidated Room Plan'!C17)</f>
        <v/>
      </c>
      <c r="C52" s="33" t="str">
        <f>IF(AND('consolidated Room Plan'!E17=""),"",'consolidated Room Plan'!E17)</f>
        <v/>
      </c>
      <c r="D52" s="32" t="str">
        <f>IF(AND('consolidated Room Plan'!G17=""),"",'consolidated Room Plan'!G17)</f>
        <v/>
      </c>
    </row>
    <row r="53" spans="1:4" ht="24" customHeight="1">
      <c r="A53" s="45"/>
      <c r="B53" s="33"/>
      <c r="C53" s="36" t="s">
        <v>46</v>
      </c>
      <c r="D53" s="46">
        <f>SUM(D48:D52)</f>
        <v>20</v>
      </c>
    </row>
    <row r="54" spans="1:4" ht="24" customHeight="1">
      <c r="A54" s="45"/>
      <c r="B54" s="33"/>
      <c r="C54" s="33"/>
      <c r="D54" s="32"/>
    </row>
    <row r="55" spans="1:4" ht="24" customHeight="1">
      <c r="A55" s="45"/>
      <c r="B55" s="33"/>
      <c r="C55" s="33"/>
      <c r="D55" s="32"/>
    </row>
    <row r="56" spans="1:4" ht="24" customHeight="1">
      <c r="A56" s="116" t="s">
        <v>47</v>
      </c>
      <c r="B56" s="116"/>
      <c r="C56" s="116" t="s">
        <v>48</v>
      </c>
      <c r="D56" s="116"/>
    </row>
    <row r="57" spans="1:4" ht="30.75" customHeight="1">
      <c r="A57" s="45"/>
      <c r="B57" s="33"/>
      <c r="C57" s="33"/>
      <c r="D57" s="32"/>
    </row>
    <row r="58" spans="1:4" s="55" customFormat="1" ht="21" customHeight="1">
      <c r="A58" s="117" t="str">
        <f>A30</f>
        <v>Government Sr. Secondary School Chandawal Nagar</v>
      </c>
      <c r="B58" s="117"/>
      <c r="C58" s="117"/>
      <c r="D58" s="117"/>
    </row>
    <row r="59" spans="1:4" s="55" customFormat="1" ht="21" customHeight="1">
      <c r="A59" s="91" t="str">
        <f>A31</f>
        <v>Secondary Board Exam - 2020</v>
      </c>
      <c r="B59" s="91"/>
      <c r="C59" s="91"/>
      <c r="D59" s="91"/>
    </row>
    <row r="60" spans="1:4" s="55" customFormat="1" ht="20.100000000000001" customHeight="1">
      <c r="A60" s="20" t="s">
        <v>36</v>
      </c>
      <c r="B60" s="61">
        <f>B32</f>
        <v>43902</v>
      </c>
      <c r="C60" s="20" t="s">
        <v>35</v>
      </c>
      <c r="D60" s="60" t="str">
        <f>D32</f>
        <v>8:30 to 11:45 AM</v>
      </c>
    </row>
    <row r="61" spans="1:4" s="55" customFormat="1" ht="21" customHeight="1">
      <c r="A61" s="118" t="s">
        <v>39</v>
      </c>
      <c r="B61" s="118"/>
      <c r="C61" s="21">
        <f>C33</f>
        <v>20040</v>
      </c>
      <c r="D61" s="10"/>
    </row>
    <row r="62" spans="1:4" s="55" customFormat="1" ht="21" customHeight="1">
      <c r="A62" s="27" t="s">
        <v>38</v>
      </c>
      <c r="B62" s="34" t="str">
        <f>B34</f>
        <v>English</v>
      </c>
      <c r="C62" s="27" t="s">
        <v>42</v>
      </c>
      <c r="D62" s="28">
        <f>'consolidated Room Plan'!A18</f>
        <v>4</v>
      </c>
    </row>
    <row r="63" spans="1:4" s="55" customFormat="1" ht="17.25" customHeight="1">
      <c r="A63" s="73"/>
      <c r="B63" s="74"/>
      <c r="C63" s="73"/>
      <c r="D63" s="28"/>
    </row>
    <row r="64" spans="1:4">
      <c r="A64" s="113" t="s">
        <v>43</v>
      </c>
      <c r="B64" s="113"/>
      <c r="C64" s="113"/>
      <c r="D64" s="113"/>
    </row>
    <row r="65" spans="1:4">
      <c r="A65" s="22" t="s">
        <v>21</v>
      </c>
      <c r="B65" s="22" t="s">
        <v>22</v>
      </c>
      <c r="C65" s="23" t="s">
        <v>23</v>
      </c>
      <c r="D65" s="23" t="s">
        <v>24</v>
      </c>
    </row>
    <row r="66" spans="1:4" ht="41.1" customHeight="1">
      <c r="A66" s="35">
        <f>IF(AND(B76=""),"",IF(B76+1&lt;=$C$76,B76,""))</f>
        <v>1873803</v>
      </c>
      <c r="B66" s="35">
        <f>IF(AND(B77=""),"",IF(B77+1&lt;=$C$77,B77,""))</f>
        <v>1873827</v>
      </c>
      <c r="C66" s="35">
        <f>IF(AND(B78=""),"",IF(B78+1&lt;=$C$78,B78,""))</f>
        <v>1873862</v>
      </c>
      <c r="D66" s="35">
        <f>IF(AND(B79=""),"",IF(B79+1&lt;=$C$79,B79,""))</f>
        <v>1873890</v>
      </c>
    </row>
    <row r="67" spans="1:4" ht="41.1" customHeight="1">
      <c r="A67" s="35">
        <f>IF(AND(A66=""),"",IF(AND(A66+1&lt;=$C$76),IF(A66+1=$C$72,A66+2,IF(A66+1=$D$72,A66+2,IF(A66+1=$B$72,A66+2,IF(A66+1=$C$73,A66+2,IF(A66+1=$D$73,A66+2,IF(A66+1=$B$73,A66+2,A66+1)))))),$B$77))</f>
        <v>1873804</v>
      </c>
      <c r="B67" s="35">
        <f>IF(AND(B66=""),"",IF(AND(B66+1&lt;=$C$77),IF(B66+1=$C$72,B66+2,IF(B66+1=$D$72,B66+2,IF(B66+1=$B$72,B66+2,IF(B66+1=$C$73,B66+2,IF(B66+1=$D$73,B66+2,IF(B66+1=$B$73,B66+2,B66+1)))))),$B$78))</f>
        <v>1873828</v>
      </c>
      <c r="C67" s="35">
        <f>IF(AND(C66=""),"",IF(AND(C66+1&lt;=$C$78),IF(C66+1=$C$72,C66+2,IF(C66+1=$D$72,C66+2,IF(C66+1=$B$72,C66+2,IF(C66+1=$C$73,C66+2,IF(C66+1=$D$73,C66+2,IF(C66+1=$B$73,C66+2,C66+1)))))),$B$79))</f>
        <v>1873863</v>
      </c>
      <c r="D67" s="35">
        <f>IF(AND(D66=""),"",IF(AND(D66+1&lt;=$C$79),IF(D66+1=$C$72,D66+2,IF(D66+1=$D$72,D66+2,IF(D66+1=$B$72,D66+2,IF(D66+1=$C$73,D66+2,IF(D66+1=$D$73,D66+2,IF(D66+1=$B$73,D66+2,D66+1)))))),$B$80))</f>
        <v>1873891</v>
      </c>
    </row>
    <row r="68" spans="1:4" ht="41.1" customHeight="1">
      <c r="A68" s="35">
        <f t="shared" ref="A68:A70" si="7">IF(AND(A67=""),"",IF(AND(A67+1&lt;=$C$76),IF(A67+1=$C$72,A67+2,IF(A67+1=$D$72,A67+2,IF(A67+1=$B$72,A67+2,IF(A67+1=$C$73,A67+2,IF(A67+1=$D$73,A67+2,IF(A67+1=$B$73,A67+2,A67+1)))))),$B$77))</f>
        <v>1873805</v>
      </c>
      <c r="B68" s="35">
        <f t="shared" ref="B68:B70" si="8">IF(AND(B67=""),"",IF(AND(B67+1&lt;=$C$77),IF(B67+1=$C$72,B67+2,IF(B67+1=$D$72,B67+2,IF(B67+1=$B$72,B67+2,IF(B67+1=$C$73,B67+2,IF(B67+1=$D$73,B67+2,IF(B67+1=$B$73,B67+2,B67+1)))))),$B$78))</f>
        <v>1873829</v>
      </c>
      <c r="C68" s="35">
        <f t="shared" ref="C68:C70" si="9">IF(AND(C67=""),"",IF(AND(C67+1&lt;=$C$78),IF(C67+1=$C$72,C67+2,IF(C67+1=$D$72,C67+2,IF(C67+1=$B$72,C67+2,IF(C67+1=$C$73,C67+2,IF(C67+1=$D$73,C67+2,IF(C67+1=$B$73,C67+2,C67+1)))))),$B$79))</f>
        <v>1873864</v>
      </c>
      <c r="D68" s="35">
        <f t="shared" ref="D68:D70" si="10">IF(AND(D67=""),"",IF(AND(D67+1&lt;=$C$79),IF(D67+1=$C$72,D67+2,IF(D67+1=$D$72,D67+2,IF(D67+1=$B$72,D67+2,IF(D67+1=$C$73,D67+2,IF(D67+1=$D$73,D67+2,IF(D67+1=$B$73,D67+2,D67+1)))))),$B$80))</f>
        <v>1873892</v>
      </c>
    </row>
    <row r="69" spans="1:4" ht="41.1" customHeight="1">
      <c r="A69" s="35">
        <f t="shared" si="7"/>
        <v>1873806</v>
      </c>
      <c r="B69" s="35">
        <f t="shared" si="8"/>
        <v>1873830</v>
      </c>
      <c r="C69" s="35">
        <f t="shared" si="9"/>
        <v>1873865</v>
      </c>
      <c r="D69" s="35">
        <f t="shared" si="10"/>
        <v>1873893</v>
      </c>
    </row>
    <row r="70" spans="1:4" ht="41.1" customHeight="1">
      <c r="A70" s="35">
        <f t="shared" si="7"/>
        <v>1873807</v>
      </c>
      <c r="B70" s="35">
        <f t="shared" si="8"/>
        <v>1873831</v>
      </c>
      <c r="C70" s="35">
        <f t="shared" si="9"/>
        <v>1873866</v>
      </c>
      <c r="D70" s="35">
        <f t="shared" si="10"/>
        <v>1873894</v>
      </c>
    </row>
    <row r="71" spans="1:4" ht="23.25" customHeight="1">
      <c r="A71" s="40"/>
      <c r="B71" s="40"/>
      <c r="C71" s="40"/>
      <c r="D71" s="40"/>
    </row>
    <row r="72" spans="1:4" ht="23.25" customHeight="1">
      <c r="A72" s="119" t="s">
        <v>44</v>
      </c>
      <c r="B72" s="43"/>
      <c r="C72" s="43"/>
      <c r="D72" s="43"/>
    </row>
    <row r="73" spans="1:4" ht="23.25" customHeight="1">
      <c r="A73" s="119"/>
      <c r="B73" s="43"/>
      <c r="C73" s="43"/>
      <c r="D73" s="43"/>
    </row>
    <row r="74" spans="1:4" ht="23.25" customHeight="1">
      <c r="A74" s="41"/>
      <c r="B74" s="39"/>
      <c r="C74" s="41" t="s">
        <v>45</v>
      </c>
      <c r="D74" s="47" t="str">
        <f>IF(AND(B72="",C72="",D72="",B73="",C73="",D73=""),"",COUNTIF(B72:D73,"&gt;0"))</f>
        <v/>
      </c>
    </row>
    <row r="75" spans="1:4" ht="24" customHeight="1">
      <c r="A75" s="36" t="s">
        <v>8</v>
      </c>
      <c r="B75" s="115" t="s">
        <v>9</v>
      </c>
      <c r="C75" s="115"/>
      <c r="D75" s="38" t="s">
        <v>14</v>
      </c>
    </row>
    <row r="76" spans="1:4" ht="24" customHeight="1">
      <c r="A76" s="77" t="str">
        <f>IF(AND('consolidated Room Plan'!B18=""),"",'consolidated Room Plan'!B18)</f>
        <v>G.G.S.S. Chandawal</v>
      </c>
      <c r="B76" s="33">
        <f>IF(AND('consolidated Room Plan'!C18=""),"",'consolidated Room Plan'!C18)</f>
        <v>1873803</v>
      </c>
      <c r="C76" s="33">
        <f>IF(AND('consolidated Room Plan'!E18=""),"",'consolidated Room Plan'!E18)</f>
        <v>1873807</v>
      </c>
      <c r="D76" s="32">
        <f>IF(AND('consolidated Room Plan'!G18=""),"",'consolidated Room Plan'!G18)</f>
        <v>5</v>
      </c>
    </row>
    <row r="77" spans="1:4" ht="24" customHeight="1">
      <c r="A77" s="77" t="str">
        <f>IF(AND('consolidated Room Plan'!B19=""),"",'consolidated Room Plan'!B19)</f>
        <v>Adarsh Bal Niketan Chandawal</v>
      </c>
      <c r="B77" s="33">
        <f>IF(AND('consolidated Room Plan'!C19=""),"",'consolidated Room Plan'!C19)</f>
        <v>1873827</v>
      </c>
      <c r="C77" s="33">
        <f>IF(AND('consolidated Room Plan'!E19=""),"",'consolidated Room Plan'!E19)</f>
        <v>1873831</v>
      </c>
      <c r="D77" s="32">
        <f>IF(AND('consolidated Room Plan'!G19=""),"",'consolidated Room Plan'!G19)</f>
        <v>5</v>
      </c>
    </row>
    <row r="78" spans="1:4" ht="24" customHeight="1">
      <c r="A78" s="77" t="str">
        <f>IF(AND('consolidated Room Plan'!B20=""),"",'consolidated Room Plan'!B20)</f>
        <v>G.S.S.S. Murdawa</v>
      </c>
      <c r="B78" s="33">
        <f>IF(AND('consolidated Room Plan'!C20=""),"",'consolidated Room Plan'!C20)</f>
        <v>1873862</v>
      </c>
      <c r="C78" s="33">
        <f>IF(AND('consolidated Room Plan'!E20=""),"",'consolidated Room Plan'!E20)</f>
        <v>1873866</v>
      </c>
      <c r="D78" s="32">
        <f>IF(AND('consolidated Room Plan'!G20=""),"",'consolidated Room Plan'!G20)</f>
        <v>5</v>
      </c>
    </row>
    <row r="79" spans="1:4" ht="24" customHeight="1">
      <c r="A79" s="77" t="str">
        <f>IF(AND('consolidated Room Plan'!B21=""),"",'consolidated Room Plan'!B21)</f>
        <v>Dayand sec. School Chandawal</v>
      </c>
      <c r="B79" s="33">
        <f>IF(AND('consolidated Room Plan'!C21=""),"",'consolidated Room Plan'!C21)</f>
        <v>1873890</v>
      </c>
      <c r="C79" s="33">
        <f>IF(AND('consolidated Room Plan'!E21=""),"",'consolidated Room Plan'!E21)</f>
        <v>1873894</v>
      </c>
      <c r="D79" s="32">
        <f>IF(AND('consolidated Room Plan'!G21=""),"",'consolidated Room Plan'!G21)</f>
        <v>5</v>
      </c>
    </row>
    <row r="80" spans="1:4" ht="24" customHeight="1">
      <c r="A80" s="77" t="str">
        <f>IF(AND('consolidated Room Plan'!B22=""),"",'consolidated Room Plan'!B22)</f>
        <v/>
      </c>
      <c r="B80" s="33" t="str">
        <f>IF(AND('consolidated Room Plan'!C22=""),"",'consolidated Room Plan'!C22)</f>
        <v/>
      </c>
      <c r="C80" s="33" t="str">
        <f>IF(AND('consolidated Room Plan'!E22=""),"",'consolidated Room Plan'!E22)</f>
        <v/>
      </c>
      <c r="D80" s="32" t="str">
        <f>IF(AND('consolidated Room Plan'!G22=""),"",'consolidated Room Plan'!G22)</f>
        <v/>
      </c>
    </row>
    <row r="81" spans="1:4" ht="24" customHeight="1">
      <c r="A81" s="45"/>
      <c r="B81" s="33"/>
      <c r="C81" s="36" t="s">
        <v>46</v>
      </c>
      <c r="D81" s="46">
        <f>SUM(D76:D80)</f>
        <v>20</v>
      </c>
    </row>
    <row r="82" spans="1:4" ht="24" customHeight="1">
      <c r="A82" s="45"/>
      <c r="B82" s="33"/>
      <c r="C82" s="33"/>
      <c r="D82" s="32"/>
    </row>
    <row r="83" spans="1:4" ht="24" customHeight="1">
      <c r="A83" s="45"/>
      <c r="B83" s="33"/>
      <c r="C83" s="33"/>
      <c r="D83" s="32"/>
    </row>
    <row r="84" spans="1:4" ht="24" customHeight="1">
      <c r="A84" s="116" t="s">
        <v>47</v>
      </c>
      <c r="B84" s="116"/>
      <c r="C84" s="116" t="s">
        <v>48</v>
      </c>
      <c r="D84" s="116"/>
    </row>
    <row r="85" spans="1:4" ht="33.75" customHeight="1">
      <c r="A85" s="45"/>
      <c r="B85" s="33"/>
      <c r="C85" s="33"/>
      <c r="D85" s="32"/>
    </row>
    <row r="86" spans="1:4" s="55" customFormat="1" ht="21" customHeight="1">
      <c r="A86" s="117" t="str">
        <f>A58</f>
        <v>Government Sr. Secondary School Chandawal Nagar</v>
      </c>
      <c r="B86" s="117"/>
      <c r="C86" s="117"/>
      <c r="D86" s="117"/>
    </row>
    <row r="87" spans="1:4" s="55" customFormat="1" ht="21" customHeight="1">
      <c r="A87" s="91" t="str">
        <f>A59</f>
        <v>Secondary Board Exam - 2020</v>
      </c>
      <c r="B87" s="91"/>
      <c r="C87" s="91"/>
      <c r="D87" s="91"/>
    </row>
    <row r="88" spans="1:4" s="55" customFormat="1" ht="20.100000000000001" customHeight="1">
      <c r="A88" s="20" t="s">
        <v>36</v>
      </c>
      <c r="B88" s="61">
        <f>B60</f>
        <v>43902</v>
      </c>
      <c r="C88" s="20" t="s">
        <v>35</v>
      </c>
      <c r="D88" s="60" t="str">
        <f>D60</f>
        <v>8:30 to 11:45 AM</v>
      </c>
    </row>
    <row r="89" spans="1:4" s="55" customFormat="1" ht="21" customHeight="1">
      <c r="A89" s="118" t="s">
        <v>39</v>
      </c>
      <c r="B89" s="118"/>
      <c r="C89" s="21">
        <f>C61</f>
        <v>20040</v>
      </c>
      <c r="D89" s="10"/>
    </row>
    <row r="90" spans="1:4" s="55" customFormat="1" ht="21" customHeight="1">
      <c r="A90" s="27" t="s">
        <v>38</v>
      </c>
      <c r="B90" s="34" t="str">
        <f>B62</f>
        <v>English</v>
      </c>
      <c r="C90" s="27" t="s">
        <v>42</v>
      </c>
      <c r="D90" s="28">
        <f>IF(AND('consolidated Room Plan'!A23=""),"",'consolidated Room Plan'!A23)</f>
        <v>5</v>
      </c>
    </row>
    <row r="91" spans="1:4" s="55" customFormat="1" ht="12.75" customHeight="1">
      <c r="A91" s="73"/>
      <c r="B91" s="74"/>
      <c r="C91" s="73"/>
      <c r="D91" s="28"/>
    </row>
    <row r="92" spans="1:4">
      <c r="A92" s="113" t="s">
        <v>43</v>
      </c>
      <c r="B92" s="113"/>
      <c r="C92" s="113"/>
      <c r="D92" s="113"/>
    </row>
    <row r="93" spans="1:4">
      <c r="A93" s="22" t="s">
        <v>21</v>
      </c>
      <c r="B93" s="22" t="s">
        <v>22</v>
      </c>
      <c r="C93" s="23" t="s">
        <v>23</v>
      </c>
      <c r="D93" s="23" t="s">
        <v>24</v>
      </c>
    </row>
    <row r="94" spans="1:4" ht="41.1" customHeight="1">
      <c r="A94" s="35">
        <f>IF(AND(B104=""),"",IF(B104+1&lt;=$C$104,B104,""))</f>
        <v>1873808</v>
      </c>
      <c r="B94" s="35">
        <f>IF(AND(B105=""),"",IF(B105+1&lt;=$C$105,B105,""))</f>
        <v>1873832</v>
      </c>
      <c r="C94" s="35">
        <f>IF(AND(B106=""),"",IF(B106+1&lt;=$C$106,B106,""))</f>
        <v>1873867</v>
      </c>
      <c r="D94" s="35">
        <f>IF(AND(B107=""),"",IF(B107+1&lt;=$C$107,B107,""))</f>
        <v>1873895</v>
      </c>
    </row>
    <row r="95" spans="1:4" ht="41.1" customHeight="1">
      <c r="A95" s="35">
        <f>IF(AND(A94=""),"",IF(AND(A94+1&lt;=$C$104),IF(A94+1=$C$100,A94+2,IF(A94+1=$D$100,A94+2,IF(A94+1=$B$100,A94+2,IF(A94+1=$C$101,A94+2,IF(A94+1=$D$101,A94+2,IF(A94+1=$B$101,A94+2,A94+1)))))),$B$105))</f>
        <v>1873809</v>
      </c>
      <c r="B95" s="35">
        <f>IF(AND(B94=""),"",IF(AND(B94+1&lt;=$C$105),IF(B94+1=$C$100,B94+2,IF(B94+1=$D$100,B94+2,IF(B94+1=$B$100,B94+2,IF(B94+1=$C$101,B94+2,IF(B94+1=$D$101,B94+2,IF(B94+1=$B$101,B94+2,B94+1)))))),$B$106))</f>
        <v>1873833</v>
      </c>
      <c r="C95" s="35">
        <f>IF(AND(C94=""),"",IF(AND(C94+1&lt;=$C$106),IF(C94+1=$C$100,C94+2,IF(C94+1=$D$100,C94+2,IF(C94+1=$B$100,C94+2,IF(C94+1=$C$101,C94+2,IF(C94+1=$D$101,C94+2,IF(C94+1=$B$101,C94+2,C94+1)))))),$B$107))</f>
        <v>1873868</v>
      </c>
      <c r="D95" s="35">
        <f>IF(AND(D94=""),"",IF(AND(D94+1&lt;=$C$107),IF(D94+1=$C$100,D94+2,IF(D94+1=$D$100,D94+2,IF(D94+1=$B$100,D94+2,IF(D94+1=$C$101,D94+2,IF(D94+1=$D$101,D94+2,IF(D94+1=$B$101,D94+2,D94+1)))))),$B$108))</f>
        <v>1873896</v>
      </c>
    </row>
    <row r="96" spans="1:4" ht="41.1" customHeight="1">
      <c r="A96" s="35">
        <f t="shared" ref="A96:A98" si="11">IF(AND(A95=""),"",IF(AND(A95+1&lt;=$C$104),IF(A95+1=$C$100,A95+2,IF(A95+1=$D$100,A95+2,IF(A95+1=$B$100,A95+2,IF(A95+1=$C$101,A95+2,IF(A95+1=$D$101,A95+2,IF(A95+1=$B$101,A95+2,A95+1)))))),$B$105))</f>
        <v>1873810</v>
      </c>
      <c r="B96" s="35">
        <f t="shared" ref="B96:B98" si="12">IF(AND(B95=""),"",IF(AND(B95+1&lt;=$C$105),IF(B95+1=$C$100,B95+2,IF(B95+1=$D$100,B95+2,IF(B95+1=$B$100,B95+2,IF(B95+1=$C$101,B95+2,IF(B95+1=$D$101,B95+2,IF(B95+1=$B$101,B95+2,B95+1)))))),$B$106))</f>
        <v>1873834</v>
      </c>
      <c r="C96" s="35">
        <f t="shared" ref="C96:C98" si="13">IF(AND(C95=""),"",IF(AND(C95+1&lt;=$C$106),IF(C95+1=$C$100,C95+2,IF(C95+1=$D$100,C95+2,IF(C95+1=$B$100,C95+2,IF(C95+1=$C$101,C95+2,IF(C95+1=$D$101,C95+2,IF(C95+1=$B$101,C95+2,C95+1)))))),$B$107))</f>
        <v>1873869</v>
      </c>
      <c r="D96" s="35">
        <f t="shared" ref="D96:D98" si="14">IF(AND(D95=""),"",IF(AND(D95+1&lt;=$C$107),IF(D95+1=$C$100,D95+2,IF(D95+1=$D$100,D95+2,IF(D95+1=$B$100,D95+2,IF(D95+1=$C$101,D95+2,IF(D95+1=$D$101,D95+2,IF(D95+1=$B$101,D95+2,D95+1)))))),$B$108))</f>
        <v>1873897</v>
      </c>
    </row>
    <row r="97" spans="1:4" ht="41.1" customHeight="1">
      <c r="A97" s="35">
        <f t="shared" si="11"/>
        <v>1873811</v>
      </c>
      <c r="B97" s="35">
        <f t="shared" si="12"/>
        <v>1873835</v>
      </c>
      <c r="C97" s="35">
        <f t="shared" si="13"/>
        <v>1873870</v>
      </c>
      <c r="D97" s="35">
        <f t="shared" si="14"/>
        <v>1873898</v>
      </c>
    </row>
    <row r="98" spans="1:4" ht="41.1" customHeight="1">
      <c r="A98" s="35">
        <f t="shared" si="11"/>
        <v>1873812</v>
      </c>
      <c r="B98" s="35">
        <f t="shared" si="12"/>
        <v>1873836</v>
      </c>
      <c r="C98" s="35">
        <f t="shared" si="13"/>
        <v>1873871</v>
      </c>
      <c r="D98" s="35">
        <f t="shared" si="14"/>
        <v>1873899</v>
      </c>
    </row>
    <row r="99" spans="1:4" ht="23.25" customHeight="1">
      <c r="A99" s="40"/>
      <c r="B99" s="40"/>
      <c r="C99" s="40"/>
      <c r="D99" s="40"/>
    </row>
    <row r="100" spans="1:4" ht="23.25" customHeight="1">
      <c r="A100" s="114" t="s">
        <v>44</v>
      </c>
      <c r="B100" s="43"/>
      <c r="C100" s="43"/>
      <c r="D100" s="43"/>
    </row>
    <row r="101" spans="1:4" ht="23.25" customHeight="1">
      <c r="A101" s="114"/>
      <c r="B101" s="43"/>
      <c r="C101" s="43"/>
      <c r="D101" s="43"/>
    </row>
    <row r="102" spans="1:4" ht="23.25" customHeight="1">
      <c r="A102" s="41"/>
      <c r="B102" s="39"/>
      <c r="C102" s="41" t="s">
        <v>45</v>
      </c>
      <c r="D102" s="47" t="str">
        <f>IF(AND(B100="",C100="",D100="",B101="",C101="",D101=""),"",COUNTIF(B100:D101,"&gt;0"))</f>
        <v/>
      </c>
    </row>
    <row r="103" spans="1:4" ht="24" customHeight="1">
      <c r="A103" s="36" t="s">
        <v>8</v>
      </c>
      <c r="B103" s="115" t="s">
        <v>9</v>
      </c>
      <c r="C103" s="115"/>
      <c r="D103" s="38" t="s">
        <v>14</v>
      </c>
    </row>
    <row r="104" spans="1:4" ht="24" customHeight="1">
      <c r="A104" s="77" t="str">
        <f>IF(AND('consolidated Room Plan'!B23=""),"",'consolidated Room Plan'!B23)</f>
        <v>G.G.S.S. Chandawal</v>
      </c>
      <c r="B104" s="33">
        <f>IF(AND('consolidated Room Plan'!C23=""),"",'consolidated Room Plan'!C23)</f>
        <v>1873808</v>
      </c>
      <c r="C104" s="33">
        <f>IF(AND('consolidated Room Plan'!E23=""),"",'consolidated Room Plan'!E23)</f>
        <v>1873812</v>
      </c>
      <c r="D104" s="32">
        <f>IF(AND('consolidated Room Plan'!G23=""),"",'consolidated Room Plan'!G23)</f>
        <v>5</v>
      </c>
    </row>
    <row r="105" spans="1:4" ht="24" customHeight="1">
      <c r="A105" s="77" t="str">
        <f>IF(AND('consolidated Room Plan'!B24=""),"",'consolidated Room Plan'!B24)</f>
        <v>Adarsh Bal Niketan Chandawal</v>
      </c>
      <c r="B105" s="33">
        <f>IF(AND('consolidated Room Plan'!C24=""),"",'consolidated Room Plan'!C24)</f>
        <v>1873832</v>
      </c>
      <c r="C105" s="33">
        <f>IF(AND('consolidated Room Plan'!E24=""),"",'consolidated Room Plan'!E24)</f>
        <v>1873836</v>
      </c>
      <c r="D105" s="32">
        <f>IF(AND('consolidated Room Plan'!G24=""),"",'consolidated Room Plan'!G24)</f>
        <v>5</v>
      </c>
    </row>
    <row r="106" spans="1:4" ht="24" customHeight="1">
      <c r="A106" s="77" t="str">
        <f>IF(AND('consolidated Room Plan'!B25=""),"",'consolidated Room Plan'!B25)</f>
        <v>G.S.S.S. Murdawa</v>
      </c>
      <c r="B106" s="33">
        <f>IF(AND('consolidated Room Plan'!C25=""),"",'consolidated Room Plan'!C25)</f>
        <v>1873867</v>
      </c>
      <c r="C106" s="33">
        <f>IF(AND('consolidated Room Plan'!E25=""),"",'consolidated Room Plan'!E25)</f>
        <v>1873871</v>
      </c>
      <c r="D106" s="32">
        <f>IF(AND('consolidated Room Plan'!G25=""),"",'consolidated Room Plan'!G25)</f>
        <v>5</v>
      </c>
    </row>
    <row r="107" spans="1:4" ht="24" customHeight="1">
      <c r="A107" s="77" t="str">
        <f>IF(AND('consolidated Room Plan'!B26=""),"",'consolidated Room Plan'!B26)</f>
        <v>Dayand sec. School Chandawal</v>
      </c>
      <c r="B107" s="33">
        <f>IF(AND('consolidated Room Plan'!C26=""),"",'consolidated Room Plan'!C26)</f>
        <v>1873895</v>
      </c>
      <c r="C107" s="33">
        <f>IF(AND('consolidated Room Plan'!E26=""),"",'consolidated Room Plan'!E26)</f>
        <v>1873899</v>
      </c>
      <c r="D107" s="32">
        <f>IF(AND('consolidated Room Plan'!G26=""),"",'consolidated Room Plan'!G26)</f>
        <v>5</v>
      </c>
    </row>
    <row r="108" spans="1:4" ht="24" customHeight="1">
      <c r="A108" s="77" t="str">
        <f>IF(AND('consolidated Room Plan'!B27=""),"",'consolidated Room Plan'!B27)</f>
        <v/>
      </c>
      <c r="B108" s="33" t="str">
        <f>IF(AND('consolidated Room Plan'!C27=""),"",'consolidated Room Plan'!C27)</f>
        <v/>
      </c>
      <c r="C108" s="33" t="str">
        <f>IF(AND('consolidated Room Plan'!E27=""),"",'consolidated Room Plan'!E27)</f>
        <v/>
      </c>
      <c r="D108" s="32" t="str">
        <f>IF(AND('consolidated Room Plan'!G27=""),"",'consolidated Room Plan'!G27)</f>
        <v/>
      </c>
    </row>
    <row r="109" spans="1:4" ht="24" customHeight="1">
      <c r="A109" s="45"/>
      <c r="B109" s="33"/>
      <c r="C109" s="36" t="s">
        <v>46</v>
      </c>
      <c r="D109" s="46">
        <f>SUM(D104:D108)</f>
        <v>20</v>
      </c>
    </row>
    <row r="110" spans="1:4" ht="24" customHeight="1">
      <c r="A110" s="45"/>
      <c r="B110" s="33"/>
      <c r="C110" s="33"/>
      <c r="D110" s="32"/>
    </row>
    <row r="111" spans="1:4" ht="24" customHeight="1">
      <c r="A111" s="45"/>
      <c r="B111" s="33"/>
      <c r="C111" s="33"/>
      <c r="D111" s="32"/>
    </row>
    <row r="112" spans="1:4" ht="24" customHeight="1">
      <c r="A112" s="116" t="s">
        <v>47</v>
      </c>
      <c r="B112" s="116"/>
      <c r="C112" s="116" t="s">
        <v>48</v>
      </c>
      <c r="D112" s="116"/>
    </row>
    <row r="113" spans="1:4" ht="37.5" customHeight="1">
      <c r="A113" s="45"/>
      <c r="B113" s="33"/>
      <c r="C113" s="33"/>
      <c r="D113" s="32"/>
    </row>
    <row r="114" spans="1:4" s="55" customFormat="1" ht="21" customHeight="1">
      <c r="A114" s="117" t="str">
        <f>A86</f>
        <v>Government Sr. Secondary School Chandawal Nagar</v>
      </c>
      <c r="B114" s="117"/>
      <c r="C114" s="117"/>
      <c r="D114" s="117"/>
    </row>
    <row r="115" spans="1:4" s="55" customFormat="1" ht="21" customHeight="1">
      <c r="A115" s="91" t="str">
        <f>A87</f>
        <v>Secondary Board Exam - 2020</v>
      </c>
      <c r="B115" s="91"/>
      <c r="C115" s="91"/>
      <c r="D115" s="91"/>
    </row>
    <row r="116" spans="1:4" s="55" customFormat="1" ht="20.100000000000001" customHeight="1">
      <c r="A116" s="20" t="s">
        <v>36</v>
      </c>
      <c r="B116" s="61">
        <f>B88</f>
        <v>43902</v>
      </c>
      <c r="C116" s="20" t="s">
        <v>35</v>
      </c>
      <c r="D116" s="60" t="str">
        <f>D88</f>
        <v>8:30 to 11:45 AM</v>
      </c>
    </row>
    <row r="117" spans="1:4" s="55" customFormat="1" ht="21" customHeight="1">
      <c r="A117" s="118" t="s">
        <v>39</v>
      </c>
      <c r="B117" s="118"/>
      <c r="C117" s="21">
        <f>C89</f>
        <v>20040</v>
      </c>
      <c r="D117" s="10"/>
    </row>
    <row r="118" spans="1:4" s="55" customFormat="1" ht="21" customHeight="1">
      <c r="A118" s="27" t="s">
        <v>38</v>
      </c>
      <c r="B118" s="34" t="str">
        <f>B90</f>
        <v>English</v>
      </c>
      <c r="C118" s="27" t="s">
        <v>42</v>
      </c>
      <c r="D118" s="28">
        <f>IF(AND('consolidated Room Plan'!A28=""),"",'consolidated Room Plan'!A28)</f>
        <v>6</v>
      </c>
    </row>
    <row r="119" spans="1:4" s="55" customFormat="1" ht="12.75" customHeight="1">
      <c r="A119" s="73"/>
      <c r="B119" s="74"/>
      <c r="C119" s="73"/>
      <c r="D119" s="28"/>
    </row>
    <row r="120" spans="1:4">
      <c r="A120" s="113" t="s">
        <v>43</v>
      </c>
      <c r="B120" s="113"/>
      <c r="C120" s="113"/>
      <c r="D120" s="113"/>
    </row>
    <row r="121" spans="1:4">
      <c r="A121" s="22" t="s">
        <v>21</v>
      </c>
      <c r="B121" s="22" t="s">
        <v>22</v>
      </c>
      <c r="C121" s="23" t="s">
        <v>23</v>
      </c>
      <c r="D121" s="23" t="s">
        <v>24</v>
      </c>
    </row>
    <row r="122" spans="1:4" ht="41.1" customHeight="1">
      <c r="A122" s="35">
        <f>IF(AND(B132=""),"",IF(B132+1&lt;=$C$132,B132,""))</f>
        <v>1873813</v>
      </c>
      <c r="B122" s="35">
        <f>IF(AND(B133=""),"",IF(B133&lt;=A126,A126+1,B133))</f>
        <v>1873838</v>
      </c>
      <c r="C122" s="35">
        <f>IF(AND(B134=""),"",IF(B134&lt;=B126,B126+1,B134))</f>
        <v>1873873</v>
      </c>
      <c r="D122" s="35">
        <f>IF(AND(B135=""),"",IF(B135&lt;=C126,C126+1,B135))</f>
        <v>1873901</v>
      </c>
    </row>
    <row r="123" spans="1:4" ht="41.1" customHeight="1">
      <c r="A123" s="35">
        <f>IF(AND(A122=""),"",IF(AND(A122+1&lt;=$C$132),IF(A122+1=$C$128,A122+2,IF(A122+1=$D$128,A122+2,IF(A122+1=$B$128,A122+2,IF(A122+1=$C$129,A122+2,IF(A122+1=$D$129,A122+2,IF(A122+1=$B$129,A122+2,A122+1)))))),$B$133))</f>
        <v>1873814</v>
      </c>
      <c r="B123" s="35">
        <f>IF(AND(B122=""),"",IF(AND(B122+1&lt;=$C$133),IF(B122+1=$C$128,B122+2,IF(B122+1=$D$128,B122+2,IF(B122+1=$B$128,B122+2,IF(B122+1=$C$129,B122+2,IF(B122+1=$D$129,B122+2,IF(B122+1=$B$129,B122+2,B122+1)))))),$B$134))</f>
        <v>1873839</v>
      </c>
      <c r="C123" s="35">
        <f>IF(AND(C122=""),"",IF(AND(C122+1&lt;=$C$134),IF(C122+1=$C$128,C122+2,IF(C122+1=$D$128,C122+2,IF(C122+1=$B$128,C122+2,IF(C122+1=$C$129,C122+2,IF(C122+1=$D$129,C122+2,IF(C122+1=$B$129,C122+2,C122+1)))))),$B$135))</f>
        <v>1873874</v>
      </c>
      <c r="D123" s="35">
        <f>IF(AND(D122=""),"",IF(AND(D122+1&lt;=$C$135),IF(D122+1=$C$128,D122+2,IF(D122+1=$D$128,D122+2,IF(D122+1=$B$128,D122+2,IF(D122+1=$C$129,D122+2,IF(D122+1=$D$129,D122+2,IF(D122+1=$B$129,D122+2,D122+1)))))),$B$136))</f>
        <v>1873902</v>
      </c>
    </row>
    <row r="124" spans="1:4" ht="41.1" customHeight="1">
      <c r="A124" s="35">
        <f t="shared" ref="A124:A126" si="15">IF(AND(A123=""),"",IF(AND(A123+1&lt;=$C$132),IF(A123+1=$C$128,A123+2,IF(A123+1=$D$128,A123+2,IF(A123+1=$B$128,A123+2,IF(A123+1=$C$129,A123+2,IF(A123+1=$D$129,A123+2,IF(A123+1=$B$129,A123+2,A123+1)))))),$B$133))</f>
        <v>1873815</v>
      </c>
      <c r="B124" s="35">
        <f t="shared" ref="B124:B126" si="16">IF(AND(B123=""),"",IF(AND(B123+1&lt;=$C$133),IF(B123+1=$C$128,B123+2,IF(B123+1=$D$128,B123+2,IF(B123+1=$B$128,B123+2,IF(B123+1=$C$129,B123+2,IF(B123+1=$D$129,B123+2,IF(B123+1=$B$129,B123+2,B123+1)))))),$B$134))</f>
        <v>1873840</v>
      </c>
      <c r="C124" s="35">
        <f t="shared" ref="C124:C126" si="17">IF(AND(C123=""),"",IF(AND(C123+1&lt;=$C$134),IF(C123+1=$C$128,C123+2,IF(C123+1=$D$128,C123+2,IF(C123+1=$B$128,C123+2,IF(C123+1=$C$129,C123+2,IF(C123+1=$D$129,C123+2,IF(C123+1=$B$129,C123+2,C123+1)))))),$B$135))</f>
        <v>1873875</v>
      </c>
      <c r="D124" s="35">
        <f t="shared" ref="D124:D126" si="18">IF(AND(D123=""),"",IF(AND(D123+1&lt;=$C$135),IF(D123+1=$C$128,D123+2,IF(D123+1=$D$128,D123+2,IF(D123+1=$B$128,D123+2,IF(D123+1=$C$129,D123+2,IF(D123+1=$D$129,D123+2,IF(D123+1=$B$129,D123+2,D123+1)))))),$B$136))</f>
        <v>1873903</v>
      </c>
    </row>
    <row r="125" spans="1:4" ht="41.1" customHeight="1">
      <c r="A125" s="35">
        <f t="shared" si="15"/>
        <v>1873816</v>
      </c>
      <c r="B125" s="35">
        <f t="shared" si="16"/>
        <v>1873841</v>
      </c>
      <c r="C125" s="35">
        <f t="shared" si="17"/>
        <v>1873876</v>
      </c>
      <c r="D125" s="35">
        <f t="shared" si="18"/>
        <v>1873904</v>
      </c>
    </row>
    <row r="126" spans="1:4" ht="41.1" customHeight="1">
      <c r="A126" s="35">
        <f t="shared" si="15"/>
        <v>1873837</v>
      </c>
      <c r="B126" s="35">
        <f t="shared" si="16"/>
        <v>1873872</v>
      </c>
      <c r="C126" s="35">
        <f t="shared" si="17"/>
        <v>1873900</v>
      </c>
      <c r="D126" s="35">
        <f t="shared" si="18"/>
        <v>1873776</v>
      </c>
    </row>
    <row r="127" spans="1:4" ht="12" customHeight="1">
      <c r="A127" s="40"/>
      <c r="B127" s="40"/>
      <c r="C127" s="40"/>
      <c r="D127" s="40"/>
    </row>
    <row r="128" spans="1:4" ht="23.1" customHeight="1">
      <c r="A128" s="114" t="s">
        <v>44</v>
      </c>
      <c r="B128" s="43"/>
      <c r="C128" s="43"/>
      <c r="D128" s="43"/>
    </row>
    <row r="129" spans="1:4" ht="23.1" customHeight="1">
      <c r="A129" s="114"/>
      <c r="B129" s="43"/>
      <c r="C129" s="43"/>
      <c r="D129" s="43"/>
    </row>
    <row r="130" spans="1:4" ht="23.1" customHeight="1">
      <c r="A130" s="41"/>
      <c r="B130" s="39"/>
      <c r="C130" s="41" t="s">
        <v>45</v>
      </c>
      <c r="D130" s="47" t="str">
        <f>IF(AND(B128="",C128="",D128="",B129="",C129="",D129=""),"",COUNTIF(B128:D129,"&gt;0"))</f>
        <v/>
      </c>
    </row>
    <row r="131" spans="1:4" ht="24" customHeight="1">
      <c r="A131" s="36" t="s">
        <v>8</v>
      </c>
      <c r="B131" s="115" t="s">
        <v>9</v>
      </c>
      <c r="C131" s="115"/>
      <c r="D131" s="38" t="s">
        <v>14</v>
      </c>
    </row>
    <row r="132" spans="1:4" ht="24" customHeight="1">
      <c r="A132" s="77" t="str">
        <f>IF(AND('consolidated Room Plan'!B28=""),"",'consolidated Room Plan'!B28)</f>
        <v>G.G.S.S. Chandawal</v>
      </c>
      <c r="B132" s="33">
        <f>IF(AND('consolidated Room Plan'!C28=""),"",'consolidated Room Plan'!C28)</f>
        <v>1873813</v>
      </c>
      <c r="C132" s="33">
        <f>IF(AND('consolidated Room Plan'!E28=""),"",'consolidated Room Plan'!E28)</f>
        <v>1873816</v>
      </c>
      <c r="D132" s="33">
        <f>IF(AND('consolidated Room Plan'!G28=""),"",'consolidated Room Plan'!G28)</f>
        <v>4</v>
      </c>
    </row>
    <row r="133" spans="1:4" ht="24" customHeight="1">
      <c r="A133" s="77" t="str">
        <f>IF(AND('consolidated Room Plan'!B29=""),"",'consolidated Room Plan'!B29)</f>
        <v>Adarsh Bal Niketan Chandawal</v>
      </c>
      <c r="B133" s="33">
        <f>IF(AND('consolidated Room Plan'!C29=""),"",'consolidated Room Plan'!C29)</f>
        <v>1873837</v>
      </c>
      <c r="C133" s="33">
        <f>IF(AND('consolidated Room Plan'!E29=""),"",'consolidated Room Plan'!E29)</f>
        <v>1873841</v>
      </c>
      <c r="D133" s="33">
        <f>IF(AND('consolidated Room Plan'!G29=""),"",'consolidated Room Plan'!G29)</f>
        <v>5</v>
      </c>
    </row>
    <row r="134" spans="1:4" ht="18" customHeight="1">
      <c r="A134" s="77" t="str">
        <f>IF(AND('consolidated Room Plan'!B30=""),"",'consolidated Room Plan'!B30)</f>
        <v>G.S.S.S. Murdawa</v>
      </c>
      <c r="B134" s="33">
        <f>IF(AND('consolidated Room Plan'!C30=""),"",'consolidated Room Plan'!C30)</f>
        <v>1873872</v>
      </c>
      <c r="C134" s="33">
        <f>IF(AND('consolidated Room Plan'!E30=""),"",'consolidated Room Plan'!E30)</f>
        <v>1873876</v>
      </c>
      <c r="D134" s="33">
        <f>IF(AND('consolidated Room Plan'!G30=""),"",'consolidated Room Plan'!G30)</f>
        <v>5</v>
      </c>
    </row>
    <row r="135" spans="1:4" ht="18" customHeight="1">
      <c r="A135" s="77" t="str">
        <f>IF(AND('consolidated Room Plan'!B31=""),"",'consolidated Room Plan'!B31)</f>
        <v>Dayand sec. School Chandawal</v>
      </c>
      <c r="B135" s="33">
        <f>IF(AND('consolidated Room Plan'!C31=""),"",'consolidated Room Plan'!C31)</f>
        <v>1873900</v>
      </c>
      <c r="C135" s="33">
        <f>IF(AND('consolidated Room Plan'!E31=""),"",'consolidated Room Plan'!E31)</f>
        <v>1873904</v>
      </c>
      <c r="D135" s="33">
        <f>IF(AND('consolidated Room Plan'!G31=""),"",'consolidated Room Plan'!G31)</f>
        <v>5</v>
      </c>
    </row>
    <row r="136" spans="1:4" ht="18" customHeight="1">
      <c r="A136" s="77" t="str">
        <f>IF(AND('consolidated Room Plan'!B32=""),"",'consolidated Room Plan'!B32)</f>
        <v>G.S.S.S. Chandawal</v>
      </c>
      <c r="B136" s="33">
        <f>IF(AND('consolidated Room Plan'!C32=""),"",'consolidated Room Plan'!C32)</f>
        <v>1873776</v>
      </c>
      <c r="C136" s="33">
        <f>IF(AND('consolidated Room Plan'!E32=""),"",'consolidated Room Plan'!E32)</f>
        <v>1873776</v>
      </c>
      <c r="D136" s="33">
        <f>IF(AND('consolidated Room Plan'!G32=""),"",'consolidated Room Plan'!G32)</f>
        <v>1</v>
      </c>
    </row>
    <row r="137" spans="1:4" ht="24" customHeight="1">
      <c r="A137" s="45"/>
      <c r="B137" s="33"/>
      <c r="C137" s="36" t="s">
        <v>46</v>
      </c>
      <c r="D137" s="46">
        <f>SUM(D132:D136)</f>
        <v>20</v>
      </c>
    </row>
    <row r="138" spans="1:4" ht="24" customHeight="1">
      <c r="A138" s="45"/>
      <c r="B138" s="33"/>
      <c r="C138" s="71"/>
      <c r="D138" s="46"/>
    </row>
    <row r="139" spans="1:4" ht="29.25" customHeight="1">
      <c r="A139" s="45"/>
      <c r="B139" s="33"/>
      <c r="C139" s="33"/>
      <c r="D139" s="32"/>
    </row>
    <row r="140" spans="1:4" ht="24" customHeight="1">
      <c r="A140" s="116" t="s">
        <v>47</v>
      </c>
      <c r="B140" s="116"/>
      <c r="C140" s="116" t="s">
        <v>48</v>
      </c>
      <c r="D140" s="116"/>
    </row>
    <row r="141" spans="1:4" ht="24" customHeight="1">
      <c r="A141" s="72"/>
      <c r="B141" s="72"/>
      <c r="C141" s="72"/>
      <c r="D141" s="72"/>
    </row>
    <row r="142" spans="1:4" ht="35.25" customHeight="1">
      <c r="A142" s="72"/>
      <c r="B142" s="72"/>
      <c r="C142" s="72"/>
      <c r="D142" s="72"/>
    </row>
    <row r="143" spans="1:4" s="55" customFormat="1" ht="21" customHeight="1">
      <c r="A143" s="117" t="str">
        <f>A114</f>
        <v>Government Sr. Secondary School Chandawal Nagar</v>
      </c>
      <c r="B143" s="117"/>
      <c r="C143" s="117"/>
      <c r="D143" s="117"/>
    </row>
    <row r="144" spans="1:4" s="55" customFormat="1" ht="21" customHeight="1">
      <c r="A144" s="91" t="str">
        <f>A115</f>
        <v>Secondary Board Exam - 2020</v>
      </c>
      <c r="B144" s="91"/>
      <c r="C144" s="91"/>
      <c r="D144" s="91"/>
    </row>
    <row r="145" spans="1:4" s="55" customFormat="1" ht="20.100000000000001" customHeight="1">
      <c r="A145" s="26" t="s">
        <v>36</v>
      </c>
      <c r="B145" s="61">
        <f>B116</f>
        <v>43902</v>
      </c>
      <c r="C145" s="26" t="s">
        <v>35</v>
      </c>
      <c r="D145" s="60" t="str">
        <f>D116</f>
        <v>8:30 to 11:45 AM</v>
      </c>
    </row>
    <row r="146" spans="1:4" s="55" customFormat="1" ht="21" customHeight="1">
      <c r="A146" s="118" t="s">
        <v>39</v>
      </c>
      <c r="B146" s="118"/>
      <c r="C146" s="24">
        <f>C117</f>
        <v>20040</v>
      </c>
      <c r="D146" s="10"/>
    </row>
    <row r="147" spans="1:4" s="55" customFormat="1" ht="21" customHeight="1">
      <c r="A147" s="27" t="s">
        <v>38</v>
      </c>
      <c r="B147" s="34" t="str">
        <f>B118</f>
        <v>English</v>
      </c>
      <c r="C147" s="27" t="s">
        <v>42</v>
      </c>
      <c r="D147" s="28">
        <f>IF(AND('consolidated Room Plan'!A33=""),"",'consolidated Room Plan'!A33)</f>
        <v>10</v>
      </c>
    </row>
    <row r="148" spans="1:4" s="55" customFormat="1" ht="12.75" customHeight="1">
      <c r="A148" s="73"/>
      <c r="B148" s="74"/>
      <c r="C148" s="73"/>
      <c r="D148" s="28"/>
    </row>
    <row r="149" spans="1:4">
      <c r="A149" s="113" t="s">
        <v>43</v>
      </c>
      <c r="B149" s="113"/>
      <c r="C149" s="113"/>
      <c r="D149" s="113"/>
    </row>
    <row r="150" spans="1:4">
      <c r="A150" s="22" t="s">
        <v>21</v>
      </c>
      <c r="B150" s="22" t="s">
        <v>22</v>
      </c>
      <c r="C150" s="23" t="s">
        <v>23</v>
      </c>
      <c r="D150" s="23" t="s">
        <v>24</v>
      </c>
    </row>
    <row r="151" spans="1:4" ht="41.1" customHeight="1">
      <c r="A151" s="35">
        <f>IF(AND(B161=""),"",IF(B161+1&lt;=$C$161,B161,""))</f>
        <v>1873842</v>
      </c>
      <c r="B151" s="35">
        <f>IF(AND(B162=""),"",IF(B162&lt;=A155,A155+1,B162))</f>
        <v>1873877</v>
      </c>
      <c r="C151" s="35">
        <f>IF(AND(B163=""),"",IF(B163&lt;=B155,B155+1,B163))</f>
        <v>1873907</v>
      </c>
      <c r="D151" s="35">
        <f>IF(AND(B164=""),"",IF(B164&gt;=C155,C155+1,B164))</f>
        <v>1873777</v>
      </c>
    </row>
    <row r="152" spans="1:4" ht="41.1" customHeight="1">
      <c r="A152" s="35">
        <f>IF(AND(A151=""),"",IF(AND(A151+1&lt;=$C$161),IF(A151+1=$C$157,A151+2,IF(A151+1=$D$157,A151+2,IF(A151+1=$B$157,A151+2,IF(A151+1=$C$158,A151+2,IF(A151+1=$D$158,A151+2,IF(A151+1=$B$158,A151+2,A151+1)))))),$B$162))</f>
        <v>1873843</v>
      </c>
      <c r="B152" s="35">
        <f>IF(AND(B151=""),"",IF(AND(B151+1&lt;=$C$162),IF(B151+1=$C$157,B151+2,IF(B151+1=$D$157,B151+2,IF(B151+1=$B$157,B151+2,IF(B151+1=$C$158,B151+2,IF(B151+1=$D$158,B151+2,IF(B151+1=$B$158,B151+2,B151+1)))))),$B$163))</f>
        <v>1873878</v>
      </c>
      <c r="C152" s="35">
        <f>IF(AND(C151=""),"",IF(AND(C151+1&lt;=$C$163),IF(C151+1=$C$157,C151+2,IF(C151+1=$D$157,C151+2,IF(C151+1=$B$157,C151+2,IF(C151+1=$C$158,C151+2,IF(C151+1=$D$158,C151+2,IF(C151+1=$B$158,C151+2,C151+1)))))),$B$164))</f>
        <v>1873908</v>
      </c>
      <c r="D152" s="35">
        <f>IF(AND(D151=""),"",IF(AND(D151+1&lt;=$C$164),IF(D151+1=$C$157,D151+2,IF(D151+1=$D$157,D151+2,IF(D151+1=$B$157,D151+2,IF(D151+1=$C$158,D151+2,IF(D151+1=$D$158,D151+2,IF(D151+1=$B$158,D151+2,D151+1)))))),D151+1))</f>
        <v>1873778</v>
      </c>
    </row>
    <row r="153" spans="1:4" ht="41.1" customHeight="1">
      <c r="A153" s="35">
        <f t="shared" ref="A153:A155" si="19">IF(AND(A152=""),"",IF(AND(A152+1&lt;=$C$161),IF(A152+1=$C$157,A152+2,IF(A152+1=$D$157,A152+2,IF(A152+1=$B$157,A152+2,IF(A152+1=$C$158,A152+2,IF(A152+1=$D$158,A152+2,IF(A152+1=$B$158,A152+2,A152+1)))))),$B$162))</f>
        <v>1873844</v>
      </c>
      <c r="B153" s="35">
        <f>IF(AND(B152=""),"",IF(AND(B152+1&lt;=$C$162),IF(B152+1=$C$157,B152+2,IF(B152+1=$D$157,B152+2,IF(B152+1=$B$157,B152+2,IF(B152+1=$C$158,B152+2,IF(B152+1=$D$158,B152+2,IF(B152+1=$B$158,B152+2,B152+1)))))),$B$163))</f>
        <v>1873879</v>
      </c>
      <c r="C153" s="35">
        <f t="shared" ref="C153:C155" si="20">IF(AND(C152=""),"",IF(AND(C152+1&lt;=$C$163),IF(C152+1=$C$157,C152+2,IF(C152+1=$D$157,C152+2,IF(C152+1=$B$157,C152+2,IF(C152+1=$C$158,C152+2,IF(C152+1=$D$158,C152+2,IF(C152+1=$B$158,C152+2,C152+1)))))),$B$164))</f>
        <v>1873909</v>
      </c>
      <c r="D153" s="35">
        <f t="shared" ref="D153:D155" si="21">IF(AND(D152=""),"",IF(AND(D152+1&lt;=$C$164),IF(D152+1=$C$157,D152+2,IF(D152+1=$D$157,D152+2,IF(D152+1=$B$157,D152+2,IF(D152+1=$C$158,D152+2,IF(D152+1=$D$158,D152+2,IF(D152+1=$B$158,D152+2,D152+1)))))),D152+1))</f>
        <v>1873779</v>
      </c>
    </row>
    <row r="154" spans="1:4" ht="41.1" customHeight="1">
      <c r="A154" s="35">
        <f t="shared" si="19"/>
        <v>1873845</v>
      </c>
      <c r="B154" s="35">
        <f>IF(AND(B153=""),"",IF(AND(B153+1&lt;=$C$162),IF(B153+1=$C$157,B153+2,IF(B153+1=$D$157,B153+2,IF(B153+1=$B$157,B153+2,IF(B153+1=$C$158,B153+2,IF(B153+1=$D$158,B153+2,IF(B153+1=$B$158,B153+2,B153+1)))))),$B$163))</f>
        <v>1873905</v>
      </c>
      <c r="C154" s="35">
        <f t="shared" si="20"/>
        <v>1873910</v>
      </c>
      <c r="D154" s="35">
        <f t="shared" si="21"/>
        <v>1873780</v>
      </c>
    </row>
    <row r="155" spans="1:4" ht="41.1" customHeight="1">
      <c r="A155" s="35">
        <f t="shared" si="19"/>
        <v>1873846</v>
      </c>
      <c r="B155" s="35">
        <f>IF(AND(B154=""),"",IF(AND(B154+1&lt;=$C$162),IF(B154+1=$C$157,B154+2,IF(B154+1=$D$157,B154+2,IF(B154+1=$B$157,B154+2,IF(B154+1=$C$158,B154+2,IF(B154+1=$D$158,B154+2,IF(B154+1=$B$158,B154+2,B154+1)))))),B154+1))</f>
        <v>1873906</v>
      </c>
      <c r="C155" s="35">
        <f t="shared" si="20"/>
        <v>1873911</v>
      </c>
      <c r="D155" s="35">
        <f t="shared" si="21"/>
        <v>1873781</v>
      </c>
    </row>
    <row r="156" spans="1:4" ht="12" customHeight="1">
      <c r="A156" s="40"/>
      <c r="B156" s="40"/>
      <c r="C156" s="40"/>
      <c r="D156" s="40"/>
    </row>
    <row r="157" spans="1:4" ht="23.25" customHeight="1">
      <c r="A157" s="114" t="s">
        <v>44</v>
      </c>
      <c r="B157" s="43"/>
      <c r="C157" s="43"/>
      <c r="D157" s="43"/>
    </row>
    <row r="158" spans="1:4" ht="23.25" customHeight="1">
      <c r="A158" s="114"/>
      <c r="B158" s="43"/>
      <c r="C158" s="43"/>
      <c r="D158" s="43"/>
    </row>
    <row r="159" spans="1:4" ht="23.25" customHeight="1">
      <c r="A159" s="42"/>
      <c r="B159" s="39"/>
      <c r="C159" s="42" t="s">
        <v>45</v>
      </c>
      <c r="D159" s="47" t="str">
        <f>IF(AND(B157="",C157="",D157="",B158="",C158="",D158=""),"",COUNTIF(B157:D158,"&gt;0"))</f>
        <v/>
      </c>
    </row>
    <row r="160" spans="1:4" ht="24" customHeight="1">
      <c r="A160" s="37" t="s">
        <v>8</v>
      </c>
      <c r="B160" s="115" t="s">
        <v>9</v>
      </c>
      <c r="C160" s="115"/>
      <c r="D160" s="38" t="s">
        <v>14</v>
      </c>
    </row>
    <row r="161" spans="1:4" ht="24" customHeight="1">
      <c r="A161" s="77" t="str">
        <f>IF(AND('consolidated Room Plan'!B33=""),"",'consolidated Room Plan'!B33)</f>
        <v>Adarsh Bal Niketan Chandawal</v>
      </c>
      <c r="B161" s="45">
        <f>IF(AND('consolidated Room Plan'!C33=""),"",'consolidated Room Plan'!C33)</f>
        <v>1873842</v>
      </c>
      <c r="C161" s="45">
        <f>IF(AND('consolidated Room Plan'!E33=""),"",'consolidated Room Plan'!E33)</f>
        <v>1873846</v>
      </c>
      <c r="D161" s="63">
        <f>IF(AND('consolidated Room Plan'!G33=""),"",'consolidated Room Plan'!G33)</f>
        <v>5</v>
      </c>
    </row>
    <row r="162" spans="1:4" ht="24" customHeight="1">
      <c r="A162" s="77" t="str">
        <f>IF(AND('consolidated Room Plan'!B34=""),"",'consolidated Room Plan'!B34)</f>
        <v>G.S.S.S. Murdawa</v>
      </c>
      <c r="B162" s="45">
        <f>IF(AND('consolidated Room Plan'!C34=""),"",'consolidated Room Plan'!C34)</f>
        <v>1873877</v>
      </c>
      <c r="C162" s="45">
        <f>IF(AND('consolidated Room Plan'!E34=""),"",'consolidated Room Plan'!E34)</f>
        <v>1873879</v>
      </c>
      <c r="D162" s="63">
        <f>IF(AND('consolidated Room Plan'!G34=""),"",'consolidated Room Plan'!G34)</f>
        <v>3</v>
      </c>
    </row>
    <row r="163" spans="1:4" ht="18" customHeight="1">
      <c r="A163" s="77" t="str">
        <f>IF(AND('consolidated Room Plan'!B35=""),"",'consolidated Room Plan'!B35)</f>
        <v>Dayand sec. School Chandawal</v>
      </c>
      <c r="B163" s="45">
        <f>IF(AND('consolidated Room Plan'!C35=""),"",'consolidated Room Plan'!C35)</f>
        <v>1873905</v>
      </c>
      <c r="C163" s="45">
        <f>IF(AND('consolidated Room Plan'!E35=""),"",'consolidated Room Plan'!E35)</f>
        <v>1873911</v>
      </c>
      <c r="D163" s="63">
        <f>IF(AND('consolidated Room Plan'!G35=""),"",'consolidated Room Plan'!G35)</f>
        <v>7</v>
      </c>
    </row>
    <row r="164" spans="1:4" ht="18" customHeight="1">
      <c r="A164" s="77" t="str">
        <f>IF(AND('consolidated Room Plan'!B36=""),"",'consolidated Room Plan'!B36)</f>
        <v>G.S.S.S. Chandawal</v>
      </c>
      <c r="B164" s="45">
        <f>IF(AND('consolidated Room Plan'!C36=""),"",'consolidated Room Plan'!C36)</f>
        <v>1873777</v>
      </c>
      <c r="C164" s="45">
        <f>IF(AND('consolidated Room Plan'!E36=""),"",'consolidated Room Plan'!E36)</f>
        <v>1873781</v>
      </c>
      <c r="D164" s="63">
        <f>IF(AND('consolidated Room Plan'!G36=""),"",'consolidated Room Plan'!G36)</f>
        <v>5</v>
      </c>
    </row>
    <row r="165" spans="1:4" ht="18" customHeight="1">
      <c r="A165" s="77" t="str">
        <f>IF(AND('consolidated Room Plan'!B37=""),"",'consolidated Room Plan'!B37)</f>
        <v/>
      </c>
      <c r="B165" s="45" t="str">
        <f>IF(AND('consolidated Room Plan'!C37=""),"",'consolidated Room Plan'!C37)</f>
        <v/>
      </c>
      <c r="C165" s="45" t="str">
        <f>IF(AND('consolidated Room Plan'!E37=""),"",'consolidated Room Plan'!E37)</f>
        <v/>
      </c>
      <c r="D165" s="63" t="str">
        <f>IF(AND('consolidated Room Plan'!G37=""),"",'consolidated Room Plan'!G37)</f>
        <v/>
      </c>
    </row>
    <row r="166" spans="1:4" ht="24" customHeight="1">
      <c r="A166" s="45"/>
      <c r="B166" s="33"/>
      <c r="C166" s="37" t="s">
        <v>46</v>
      </c>
      <c r="D166" s="46">
        <f>SUM(D161:D165)</f>
        <v>20</v>
      </c>
    </row>
    <row r="167" spans="1:4" ht="24" customHeight="1">
      <c r="A167" s="45"/>
      <c r="B167" s="33"/>
      <c r="C167" s="37"/>
      <c r="D167" s="46"/>
    </row>
    <row r="168" spans="1:4" ht="24" customHeight="1">
      <c r="A168" s="45"/>
      <c r="B168" s="33"/>
      <c r="C168" s="37"/>
      <c r="D168" s="46"/>
    </row>
    <row r="169" spans="1:4" ht="24" customHeight="1">
      <c r="A169" s="45"/>
      <c r="B169" s="33"/>
      <c r="C169" s="33"/>
      <c r="D169" s="32"/>
    </row>
    <row r="170" spans="1:4" ht="24" customHeight="1">
      <c r="A170" s="116" t="s">
        <v>47</v>
      </c>
      <c r="B170" s="116"/>
      <c r="C170" s="116" t="s">
        <v>48</v>
      </c>
      <c r="D170" s="116"/>
    </row>
    <row r="171" spans="1:4" ht="41.25" customHeight="1"/>
    <row r="172" spans="1:4" s="55" customFormat="1" ht="23.25" customHeight="1">
      <c r="A172" s="117" t="str">
        <f>A143</f>
        <v>Government Sr. Secondary School Chandawal Nagar</v>
      </c>
      <c r="B172" s="117"/>
      <c r="C172" s="117"/>
      <c r="D172" s="117"/>
    </row>
    <row r="173" spans="1:4" s="55" customFormat="1" ht="23.25" customHeight="1">
      <c r="A173" s="91" t="str">
        <f>A144</f>
        <v>Secondary Board Exam - 2020</v>
      </c>
      <c r="B173" s="91"/>
      <c r="C173" s="91"/>
      <c r="D173" s="91"/>
    </row>
    <row r="174" spans="1:4" s="55" customFormat="1" ht="21.75" customHeight="1">
      <c r="A174" s="52" t="s">
        <v>36</v>
      </c>
      <c r="B174" s="61">
        <f>B145</f>
        <v>43902</v>
      </c>
      <c r="C174" s="52" t="s">
        <v>35</v>
      </c>
      <c r="D174" s="60" t="str">
        <f>D145</f>
        <v>8:30 to 11:45 AM</v>
      </c>
    </row>
    <row r="175" spans="1:4" s="55" customFormat="1" ht="24.75" customHeight="1">
      <c r="A175" s="118" t="s">
        <v>39</v>
      </c>
      <c r="B175" s="118"/>
      <c r="C175" s="51">
        <f>C146</f>
        <v>20040</v>
      </c>
      <c r="D175" s="10"/>
    </row>
    <row r="176" spans="1:4" s="55" customFormat="1" ht="21" customHeight="1">
      <c r="A176" s="59" t="s">
        <v>38</v>
      </c>
      <c r="B176" s="34" t="str">
        <f>B147</f>
        <v>English</v>
      </c>
      <c r="C176" s="59" t="s">
        <v>42</v>
      </c>
      <c r="D176" s="28">
        <f>IF(AND('consolidated Room Plan'!A38=""),"",'consolidated Room Plan'!A38)</f>
        <v>11</v>
      </c>
    </row>
    <row r="177" spans="1:4" s="55" customFormat="1" ht="12" customHeight="1">
      <c r="A177" s="73"/>
      <c r="B177" s="74"/>
      <c r="C177" s="73"/>
      <c r="D177" s="28"/>
    </row>
    <row r="178" spans="1:4">
      <c r="A178" s="113" t="s">
        <v>43</v>
      </c>
      <c r="B178" s="113"/>
      <c r="C178" s="113"/>
      <c r="D178" s="113"/>
    </row>
    <row r="179" spans="1:4">
      <c r="A179" s="22" t="s">
        <v>21</v>
      </c>
      <c r="B179" s="22" t="s">
        <v>22</v>
      </c>
      <c r="C179" s="23" t="s">
        <v>23</v>
      </c>
      <c r="D179" s="23" t="s">
        <v>24</v>
      </c>
    </row>
    <row r="180" spans="1:4" ht="41.1" customHeight="1">
      <c r="A180" s="35">
        <f>IF(AND(B190=""),"",IF(B190+1&lt;=$C$190,B190,""))</f>
        <v>1873847</v>
      </c>
      <c r="B180" s="35">
        <f>IF(AND(B192=""),"",IF(B192&lt;=$C$192,B192))</f>
        <v>1873782</v>
      </c>
      <c r="C180" s="35">
        <f>IF(AND(B191=""),"",IF(B191&lt;=$C$191,B191))</f>
        <v>1873912</v>
      </c>
      <c r="D180" s="35">
        <f>IF(AND(B184=""),"",IF(B184+1&lt;=$C$192,B184+1,""))</f>
        <v>1873787</v>
      </c>
    </row>
    <row r="181" spans="1:4" ht="41.1" customHeight="1">
      <c r="A181" s="35">
        <f>IF(AND(A180=""),"",IF(AND(A180+1&lt;=$C$190),IF(A180+1=$C$186,A180+2,IF(A180+1=$D$186,A180+2,IF(A180+1=$B$186,A180+2,IF(A180+1=$C$187,A180+2,IF(A180+1=$D$187,A180+2,IF(A180+1=$B$187,A180+2,A180+1)))))),""))</f>
        <v>1873848</v>
      </c>
      <c r="B181" s="35">
        <f>IF(AND(B180=""),"",IF(AND(B180+1&lt;=$C$192),IF(B180+1=$C$186,B180+2,IF(B180+1=$D$186,B180+2,IF(B180+1=$B$186,B180+2,IF(B180+1=$C$187,B180+2,IF(B180+1=$D$187,B180+2,IF(B180+1=$B$187,B180+2,B180+1)))))),""))</f>
        <v>1873783</v>
      </c>
      <c r="C181" s="35">
        <f>IF(AND(C180=""),"",IF(AND(C180+1&lt;=$C$191),IF(C180+1=$C$186,C180+2,IF(C180+1=$D$186,C180+2,IF(C180+1=$B$186,C180+2,IF(C180+1=$C$187,C180+2,IF(C180+1=$D$187,C180+2,IF(C180+1=$B$187,C180+2,C180+1)))))),""))</f>
        <v>1873913</v>
      </c>
      <c r="D181" s="35">
        <f>IF(AND(D180=""),"",IF(AND(D180+1&lt;=$C$192),IF(D180+1=$C$186,D180+2,IF(D180+1=$D$186,D180+2,IF(D180+1=$B$186,D180+2,IF(D180+1=$C$187,D180+2,IF(D180+1=$D$187,D180+2,IF(D180+1=$B$187,D180+2,D180+1)))))),""))</f>
        <v>1873788</v>
      </c>
    </row>
    <row r="182" spans="1:4" ht="41.1" customHeight="1">
      <c r="A182" s="35">
        <f t="shared" ref="A182:A184" si="22">IF(AND(A181=""),"",IF(AND(A181+1&lt;=$C$190),IF(A181+1=$C$186,A181+2,IF(A181+1=$D$186,A181+2,IF(A181+1=$B$186,A181+2,IF(A181+1=$C$187,A181+2,IF(A181+1=$D$187,A181+2,IF(A181+1=$B$187,A181+2,A181+1)))))),""))</f>
        <v>1873849</v>
      </c>
      <c r="B182" s="35">
        <f t="shared" ref="B182:B184" si="23">IF(AND(B181=""),"",IF(AND(B181+1&lt;=$C$192),IF(B181+1=$C$186,B181+2,IF(B181+1=$D$186,B181+2,IF(B181+1=$B$186,B181+2,IF(B181+1=$C$187,B181+2,IF(B181+1=$D$187,B181+2,IF(B181+1=$B$187,B181+2,B181+1)))))),""))</f>
        <v>1873784</v>
      </c>
      <c r="C182" s="35">
        <f t="shared" ref="C182:C184" si="24">IF(AND(C181=""),"",IF(AND(C181+1&lt;=$C$191),IF(C181+1=$C$186,C181+2,IF(C181+1=$D$186,C181+2,IF(C181+1=$B$186,C181+2,IF(C181+1=$C$187,C181+2,IF(C181+1=$D$187,C181+2,IF(C181+1=$B$187,C181+2,C181+1)))))),""))</f>
        <v>1873914</v>
      </c>
      <c r="D182" s="35">
        <f t="shared" ref="D182:D184" si="25">IF(AND(D181=""),"",IF(AND(D181+1&lt;=$C$192),IF(D181+1=$C$186,D181+2,IF(D181+1=$D$186,D181+2,IF(D181+1=$B$186,D181+2,IF(D181+1=$C$187,D181+2,IF(D181+1=$D$187,D181+2,IF(D181+1=$B$187,D181+2,D181+1)))))),""))</f>
        <v>1873789</v>
      </c>
    </row>
    <row r="183" spans="1:4" ht="41.1" customHeight="1">
      <c r="A183" s="35">
        <f t="shared" si="22"/>
        <v>1873850</v>
      </c>
      <c r="B183" s="35">
        <f t="shared" si="23"/>
        <v>1873785</v>
      </c>
      <c r="C183" s="35">
        <f t="shared" si="24"/>
        <v>1873915</v>
      </c>
      <c r="D183" s="35">
        <f t="shared" si="25"/>
        <v>1873790</v>
      </c>
    </row>
    <row r="184" spans="1:4" ht="41.1" customHeight="1">
      <c r="A184" s="35">
        <f t="shared" si="22"/>
        <v>1873851</v>
      </c>
      <c r="B184" s="35">
        <f t="shared" si="23"/>
        <v>1873786</v>
      </c>
      <c r="C184" s="35" t="str">
        <f t="shared" si="24"/>
        <v/>
      </c>
      <c r="D184" s="35">
        <f t="shared" si="25"/>
        <v>1873791</v>
      </c>
    </row>
    <row r="185" spans="1:4" ht="12" customHeight="1">
      <c r="A185" s="40"/>
      <c r="B185" s="40"/>
      <c r="C185" s="40"/>
      <c r="D185" s="40"/>
    </row>
    <row r="186" spans="1:4" ht="23.25" customHeight="1">
      <c r="A186" s="114" t="s">
        <v>44</v>
      </c>
      <c r="B186" s="43"/>
      <c r="C186" s="43"/>
      <c r="D186" s="43"/>
    </row>
    <row r="187" spans="1:4" ht="23.25" customHeight="1">
      <c r="A187" s="114"/>
      <c r="B187" s="43"/>
      <c r="C187" s="43"/>
      <c r="D187" s="43"/>
    </row>
    <row r="188" spans="1:4" ht="23.25" customHeight="1">
      <c r="A188" s="54"/>
      <c r="B188" s="39"/>
      <c r="C188" s="54" t="s">
        <v>45</v>
      </c>
      <c r="D188" s="47" t="str">
        <f>IF(AND(B186="",C186="",D186="",B187="",C187="",D187=""),"",COUNTIF(B186:D187,"&gt;0"))</f>
        <v/>
      </c>
    </row>
    <row r="189" spans="1:4" ht="24" customHeight="1">
      <c r="A189" s="53" t="s">
        <v>8</v>
      </c>
      <c r="B189" s="115" t="s">
        <v>9</v>
      </c>
      <c r="C189" s="115"/>
      <c r="D189" s="38" t="s">
        <v>14</v>
      </c>
    </row>
    <row r="190" spans="1:4" ht="23.25" customHeight="1">
      <c r="A190" s="77" t="str">
        <f>IF(AND('consolidated Room Plan'!B38=""),"",'consolidated Room Plan'!B38)</f>
        <v>Adarsh Bal Niketan Chandawal</v>
      </c>
      <c r="B190" s="45">
        <f>IF(AND('consolidated Room Plan'!C38=""),"",'consolidated Room Plan'!C38)</f>
        <v>1873847</v>
      </c>
      <c r="C190" s="45">
        <f>IF(AND('consolidated Room Plan'!E38=""),"",'consolidated Room Plan'!E38)</f>
        <v>1873851</v>
      </c>
      <c r="D190" s="63">
        <f>IF(AND('consolidated Room Plan'!G38=""),"",'consolidated Room Plan'!G38)</f>
        <v>5</v>
      </c>
    </row>
    <row r="191" spans="1:4" ht="23.25" customHeight="1">
      <c r="A191" s="77" t="str">
        <f>IF(AND('consolidated Room Plan'!B39=""),"",'consolidated Room Plan'!B39)</f>
        <v>Dayand sec. School Chandawal</v>
      </c>
      <c r="B191" s="45">
        <f>IF(AND('consolidated Room Plan'!C39=""),"",'consolidated Room Plan'!C39)</f>
        <v>1873912</v>
      </c>
      <c r="C191" s="45">
        <f>IF(AND('consolidated Room Plan'!E39=""),"",'consolidated Room Plan'!E39)</f>
        <v>1873915</v>
      </c>
      <c r="D191" s="63">
        <f>IF(AND('consolidated Room Plan'!G39=""),"",'consolidated Room Plan'!G39)</f>
        <v>4</v>
      </c>
    </row>
    <row r="192" spans="1:4" ht="23.25" customHeight="1">
      <c r="A192" s="77" t="str">
        <f>IF(AND('consolidated Room Plan'!B40=""),"",'consolidated Room Plan'!B40)</f>
        <v>G.S.S.S. Chandawal</v>
      </c>
      <c r="B192" s="45">
        <f>IF(AND('consolidated Room Plan'!C40=""),"",'consolidated Room Plan'!C40)</f>
        <v>1873782</v>
      </c>
      <c r="C192" s="45">
        <f>IF(AND('consolidated Room Plan'!E40=""),"",'consolidated Room Plan'!E40)</f>
        <v>1873791</v>
      </c>
      <c r="D192" s="63">
        <f>IF(AND('consolidated Room Plan'!G40=""),"",'consolidated Room Plan'!G40)</f>
        <v>10</v>
      </c>
    </row>
    <row r="193" spans="1:4" ht="23.25" customHeight="1">
      <c r="A193" s="77" t="str">
        <f>IF(AND('consolidated Room Plan'!B41=""),"",'consolidated Room Plan'!B41)</f>
        <v/>
      </c>
      <c r="B193" s="45" t="str">
        <f>IF(AND('consolidated Room Plan'!C41=""),"",'consolidated Room Plan'!C41)</f>
        <v/>
      </c>
      <c r="C193" s="45" t="str">
        <f>IF(AND('consolidated Room Plan'!E41=""),"",'consolidated Room Plan'!E41)</f>
        <v/>
      </c>
      <c r="D193" s="63" t="str">
        <f>IF(AND('consolidated Room Plan'!G41=""),"",'consolidated Room Plan'!G41)</f>
        <v/>
      </c>
    </row>
    <row r="194" spans="1:4" ht="23.25" customHeight="1">
      <c r="A194" s="77" t="str">
        <f>IF(AND('consolidated Room Plan'!B42=""),"",'consolidated Room Plan'!B42)</f>
        <v/>
      </c>
      <c r="B194" s="45" t="str">
        <f>IF(AND('consolidated Room Plan'!C42=""),"",'consolidated Room Plan'!C42)</f>
        <v/>
      </c>
      <c r="C194" s="45" t="str">
        <f>IF(AND('consolidated Room Plan'!E42=""),"",'consolidated Room Plan'!E42)</f>
        <v/>
      </c>
      <c r="D194" s="63" t="str">
        <f>IF(AND('consolidated Room Plan'!G42=""),"",'consolidated Room Plan'!G42)</f>
        <v/>
      </c>
    </row>
    <row r="195" spans="1:4" ht="24" customHeight="1">
      <c r="A195" s="45"/>
      <c r="B195" s="33"/>
      <c r="C195" s="53" t="s">
        <v>46</v>
      </c>
      <c r="D195" s="46">
        <f>SUM(D190:D194)</f>
        <v>19</v>
      </c>
    </row>
    <row r="196" spans="1:4" ht="27" customHeight="1">
      <c r="A196" s="45"/>
      <c r="B196" s="33"/>
      <c r="C196" s="53"/>
      <c r="D196" s="46"/>
    </row>
    <row r="197" spans="1:4" ht="24" customHeight="1">
      <c r="A197" s="45"/>
      <c r="B197" s="33"/>
      <c r="C197" s="53"/>
      <c r="D197" s="46"/>
    </row>
    <row r="198" spans="1:4" ht="27" customHeight="1">
      <c r="A198" s="116" t="s">
        <v>47</v>
      </c>
      <c r="B198" s="116"/>
      <c r="C198" s="116" t="s">
        <v>48</v>
      </c>
      <c r="D198" s="116"/>
    </row>
    <row r="199" spans="1:4" ht="40.5" customHeight="1"/>
    <row r="200" spans="1:4" s="55" customFormat="1" ht="23.25" customHeight="1">
      <c r="A200" s="117" t="str">
        <f>A172</f>
        <v>Government Sr. Secondary School Chandawal Nagar</v>
      </c>
      <c r="B200" s="117"/>
      <c r="C200" s="117"/>
      <c r="D200" s="117"/>
    </row>
    <row r="201" spans="1:4" s="55" customFormat="1" ht="21" customHeight="1">
      <c r="A201" s="91" t="str">
        <f>A173</f>
        <v>Secondary Board Exam - 2020</v>
      </c>
      <c r="B201" s="91"/>
      <c r="C201" s="91"/>
      <c r="D201" s="91"/>
    </row>
    <row r="202" spans="1:4" s="55" customFormat="1" ht="20.100000000000001" customHeight="1">
      <c r="A202" s="52" t="s">
        <v>36</v>
      </c>
      <c r="B202" s="61">
        <f>B174</f>
        <v>43902</v>
      </c>
      <c r="C202" s="52" t="s">
        <v>35</v>
      </c>
      <c r="D202" s="60" t="str">
        <f>D174</f>
        <v>8:30 to 11:45 AM</v>
      </c>
    </row>
    <row r="203" spans="1:4" s="55" customFormat="1" ht="21" customHeight="1">
      <c r="A203" s="118" t="s">
        <v>39</v>
      </c>
      <c r="B203" s="118"/>
      <c r="C203" s="51">
        <f>C175</f>
        <v>20040</v>
      </c>
      <c r="D203" s="10"/>
    </row>
    <row r="204" spans="1:4" s="55" customFormat="1" ht="21" customHeight="1">
      <c r="A204" s="59" t="s">
        <v>38</v>
      </c>
      <c r="B204" s="34" t="str">
        <f>B176</f>
        <v>English</v>
      </c>
      <c r="C204" s="59" t="s">
        <v>42</v>
      </c>
      <c r="D204" s="28" t="str">
        <f>IF(AND('consolidated Room Plan'!A43=""),"",'consolidated Room Plan'!A43)</f>
        <v/>
      </c>
    </row>
    <row r="205" spans="1:4" s="55" customFormat="1" ht="10.5" customHeight="1">
      <c r="A205" s="73"/>
      <c r="B205" s="74"/>
      <c r="C205" s="73"/>
      <c r="D205" s="28"/>
    </row>
    <row r="206" spans="1:4">
      <c r="A206" s="113" t="s">
        <v>43</v>
      </c>
      <c r="B206" s="113"/>
      <c r="C206" s="113"/>
      <c r="D206" s="113"/>
    </row>
    <row r="207" spans="1:4">
      <c r="A207" s="22" t="s">
        <v>21</v>
      </c>
      <c r="B207" s="22" t="s">
        <v>22</v>
      </c>
      <c r="C207" s="23" t="s">
        <v>23</v>
      </c>
      <c r="D207" s="23" t="s">
        <v>24</v>
      </c>
    </row>
    <row r="208" spans="1:4" ht="41.1" customHeight="1">
      <c r="A208" s="35" t="str">
        <f>IF(AND(B218=""),"",IF(B218+1&lt;=$C$218,B218,""))</f>
        <v/>
      </c>
      <c r="B208" s="35" t="str">
        <f>IF(AND(B219=""),"",IF(B219+1&lt;=$C$219,B219,""))</f>
        <v/>
      </c>
      <c r="C208" s="35" t="str">
        <f>IF(AND(B220=""),"",IF(B220+1&lt;=$C$220,B220,""))</f>
        <v/>
      </c>
      <c r="D208" s="35" t="str">
        <f>IF(AND(B221=""),"",IF(B221+1&lt;=$C$221,B221,""))</f>
        <v/>
      </c>
    </row>
    <row r="209" spans="1:4" ht="41.1" customHeight="1">
      <c r="A209" s="35" t="str">
        <f>IF(AND(A208=""),"",IF(AND(A208+1&lt;=$C$218),IF(A208+1=$C$214,A208+2,IF(A208+1=$D$214,A208+2,IF(A208+1=$B$214,A208+2,IF(A208+1=$C$215,A208+2,IF(A208+1=$D$215,A208+2,IF(A208+1=$B$215,A208+2,A208+1)))))),""))</f>
        <v/>
      </c>
      <c r="B209" s="35" t="str">
        <f>IF(AND(B208=""),"",IF(AND(B208+1&lt;=$C$219),IF(B208+1=$C$214,B208+2,IF(B208+1=$D$214,B208+2,IF(B208+1=$B$214,B208+2,IF(B208+1=$C$215,B208+2,IF(B208+1=$D$215,B208+2,IF(B208+1=$B$215,B208+2,B208+1)))))),""))</f>
        <v/>
      </c>
      <c r="C209" s="35" t="str">
        <f>IF(AND(C208=""),"",IF(AND(C208+1&lt;=$C$220),IF(C208+1=$C$214,C208+2,IF(C208+1=$D$214,C208+2,IF(C208+1=$B$214,C208+2,IF(C208+1=$C$215,C208+2,IF(C208+1=$D$215,C208+2,IF(C208+1=$B$215,C208+2,C208+1)))))),""))</f>
        <v/>
      </c>
      <c r="D209" s="35" t="str">
        <f>IF(AND(D208=""),"",IF(AND(D208+1&lt;=$C$221),IF(D208+1=$C$214,D208+2,IF(D208+1=$D$214,D208+2,IF(D208+1=$B$214,D208+2,IF(D208+1=$C$215,D208+2,IF(D208+1=$D$215,D208+2,IF(D208+1=$B$215,D208+2,D208+1)))))),""))</f>
        <v/>
      </c>
    </row>
    <row r="210" spans="1:4" ht="41.1" customHeight="1">
      <c r="A210" s="35" t="str">
        <f t="shared" ref="A210:A211" si="26">IF(AND(A209=""),"",IF(AND(A209+1&lt;=$C$218),IF(A209+1=$C$214,A209+2,IF(A209+1=$D$214,A209+2,IF(A209+1=$B$214,A209+2,IF(A209+1=$C$215,A209+2,IF(A209+1=$D$215,A209+2,IF(A209+1=$B$215,A209+2,A209+1)))))),""))</f>
        <v/>
      </c>
      <c r="B210" s="35" t="str">
        <f t="shared" ref="B210:B211" si="27">IF(AND(B209=""),"",IF(AND(B209+1&lt;=$C$219),IF(B209+1=$C$214,B209+2,IF(B209+1=$D$214,B209+2,IF(B209+1=$B$214,B209+2,IF(B209+1=$C$215,B209+2,IF(B209+1=$D$215,B209+2,IF(B209+1=$B$215,B209+2,B209+1)))))),""))</f>
        <v/>
      </c>
      <c r="C210" s="35" t="str">
        <f t="shared" ref="C210:C211" si="28">IF(AND(C209=""),"",IF(AND(C209+1&lt;=$C$220),IF(C209+1=$C$214,C209+2,IF(C209+1=$D$214,C209+2,IF(C209+1=$B$214,C209+2,IF(C209+1=$C$215,C209+2,IF(C209+1=$D$215,C209+2,IF(C209+1=$B$215,C209+2,C209+1)))))),""))</f>
        <v/>
      </c>
      <c r="D210" s="35" t="str">
        <f t="shared" ref="D210:D211" si="29">IF(AND(D209=""),"",IF(AND(D209+1&lt;=$C$221),IF(D209+1=$C$214,D209+2,IF(D209+1=$D$214,D209+2,IF(D209+1=$B$214,D209+2,IF(D209+1=$C$215,D209+2,IF(D209+1=$D$215,D209+2,IF(D209+1=$B$215,D209+2,D209+1)))))),""))</f>
        <v/>
      </c>
    </row>
    <row r="211" spans="1:4" ht="41.1" customHeight="1">
      <c r="A211" s="35" t="str">
        <f t="shared" si="26"/>
        <v/>
      </c>
      <c r="B211" s="35" t="str">
        <f t="shared" si="27"/>
        <v/>
      </c>
      <c r="C211" s="35" t="str">
        <f t="shared" si="28"/>
        <v/>
      </c>
      <c r="D211" s="35" t="str">
        <f t="shared" si="29"/>
        <v/>
      </c>
    </row>
    <row r="212" spans="1:4" ht="41.1" customHeight="1">
      <c r="A212" s="35" t="str">
        <f>IF(AND(A211=""),"",IF(AND(A211+1&lt;=$C$218),IF(A211+1=$C$214,A211+2,IF(A211+1=$D$214,A211+2,IF(A211+1=$B$214,A211+2,IF(A211+1=$C$215,A211+2,IF(A211+1=$D$215,A211+2,IF(A211+1=$B$215,A211+2,A211+1)))))),""))</f>
        <v/>
      </c>
      <c r="B212" s="35" t="str">
        <f>IF(AND(B211=""),"",IF(AND(B211+1&lt;=$C$219),IF(B211+1=$C$214,B211+2,IF(B211+1=$D$214,B211+2,IF(B211+1=$B$214,B211+2,IF(B211+1=$C$215,B211+2,IF(B211+1=$D$215,B211+2,IF(B211+1=$B$215,B211+2,B211+1)))))),""))</f>
        <v/>
      </c>
      <c r="C212" s="35" t="str">
        <f>IF(AND(C211=""),"",IF(AND(C211+1&lt;=$C$220),IF(C211+1=$C$214,C211+2,IF(C211+1=$D$214,C211+2,IF(C211+1=$B$214,C211+2,IF(C211+1=$C$215,C211+2,IF(C211+1=$D$215,C211+2,IF(C211+1=$B$215,C211+2,C211+1)))))),""))</f>
        <v/>
      </c>
      <c r="D212" s="35" t="str">
        <f>IF(AND(D211=""),"",IF(AND(D211+1&lt;=$C$221),IF(D211+1=$C$214,D211+2,IF(D211+1=$D$214,D211+2,IF(D211+1=$B$214,D211+2,IF(D211+1=$C$215,D211+2,IF(D211+1=$D$215,D211+2,IF(D211+1=$B$215,D211+2,D211+1)))))),""))</f>
        <v/>
      </c>
    </row>
    <row r="213" spans="1:4" ht="12" customHeight="1">
      <c r="A213" s="40"/>
      <c r="B213" s="40"/>
      <c r="C213" s="40"/>
      <c r="D213" s="40"/>
    </row>
    <row r="214" spans="1:4" ht="23.25" customHeight="1">
      <c r="A214" s="114" t="s">
        <v>44</v>
      </c>
      <c r="B214" s="43"/>
      <c r="C214" s="43"/>
      <c r="D214" s="43"/>
    </row>
    <row r="215" spans="1:4" ht="23.25" customHeight="1">
      <c r="A215" s="114"/>
      <c r="B215" s="43"/>
      <c r="C215" s="43"/>
      <c r="D215" s="43"/>
    </row>
    <row r="216" spans="1:4" ht="23.25" customHeight="1">
      <c r="A216" s="54"/>
      <c r="B216" s="39"/>
      <c r="C216" s="54" t="s">
        <v>45</v>
      </c>
      <c r="D216" s="47" t="str">
        <f>IF(AND(B214="",C214="",D214="",B215="",C215="",D215=""),"",COUNTIF(B214:D215,"&gt;0"))</f>
        <v/>
      </c>
    </row>
    <row r="217" spans="1:4" ht="24" customHeight="1">
      <c r="A217" s="53" t="s">
        <v>8</v>
      </c>
      <c r="B217" s="115" t="s">
        <v>9</v>
      </c>
      <c r="C217" s="115"/>
      <c r="D217" s="38" t="s">
        <v>14</v>
      </c>
    </row>
    <row r="218" spans="1:4" ht="24" customHeight="1">
      <c r="A218" s="77" t="str">
        <f>IF(AND('consolidated Room Plan'!B43=""),"",'consolidated Room Plan'!B43)</f>
        <v/>
      </c>
      <c r="B218" s="45" t="str">
        <f>IF(AND('consolidated Room Plan'!C43=""),"",'consolidated Room Plan'!C43)</f>
        <v/>
      </c>
      <c r="C218" s="45" t="str">
        <f>IF(AND('consolidated Room Plan'!E43=""),"",'consolidated Room Plan'!E43)</f>
        <v/>
      </c>
      <c r="D218" s="63" t="str">
        <f>IF(AND('consolidated Room Plan'!G43=""),"",'consolidated Room Plan'!G43)</f>
        <v/>
      </c>
    </row>
    <row r="219" spans="1:4" ht="24" customHeight="1">
      <c r="A219" s="77" t="str">
        <f>IF(AND('consolidated Room Plan'!B44=""),"",'consolidated Room Plan'!B44)</f>
        <v/>
      </c>
      <c r="B219" s="45" t="str">
        <f>IF(AND('consolidated Room Plan'!C44=""),"",'consolidated Room Plan'!C44)</f>
        <v/>
      </c>
      <c r="C219" s="45" t="str">
        <f>IF(AND('consolidated Room Plan'!E44=""),"",'consolidated Room Plan'!E44)</f>
        <v/>
      </c>
      <c r="D219" s="63" t="str">
        <f>IF(AND('consolidated Room Plan'!G44=""),"",'consolidated Room Plan'!G44)</f>
        <v/>
      </c>
    </row>
    <row r="220" spans="1:4" ht="18" customHeight="1">
      <c r="A220" s="77" t="str">
        <f>IF(AND('consolidated Room Plan'!B45=""),"",'consolidated Room Plan'!B45)</f>
        <v/>
      </c>
      <c r="B220" s="45" t="str">
        <f>IF(AND('consolidated Room Plan'!C45=""),"",'consolidated Room Plan'!C45)</f>
        <v/>
      </c>
      <c r="C220" s="45" t="str">
        <f>IF(AND('consolidated Room Plan'!E45=""),"",'consolidated Room Plan'!E45)</f>
        <v/>
      </c>
      <c r="D220" s="63" t="str">
        <f>IF(AND('consolidated Room Plan'!G45=""),"",'consolidated Room Plan'!G45)</f>
        <v/>
      </c>
    </row>
    <row r="221" spans="1:4" ht="18" customHeight="1">
      <c r="A221" s="77" t="str">
        <f>IF(AND('consolidated Room Plan'!B46=""),"",'consolidated Room Plan'!B46)</f>
        <v/>
      </c>
      <c r="B221" s="45" t="str">
        <f>IF(AND('consolidated Room Plan'!C46=""),"",'consolidated Room Plan'!C46)</f>
        <v/>
      </c>
      <c r="C221" s="45" t="str">
        <f>IF(AND('consolidated Room Plan'!E46=""),"",'consolidated Room Plan'!E46)</f>
        <v/>
      </c>
      <c r="D221" s="63" t="str">
        <f>IF(AND('consolidated Room Plan'!G46=""),"",'consolidated Room Plan'!G46)</f>
        <v/>
      </c>
    </row>
    <row r="222" spans="1:4" ht="18" customHeight="1">
      <c r="A222" s="77" t="str">
        <f>IF(AND('consolidated Room Plan'!B47=""),"",'consolidated Room Plan'!B47)</f>
        <v/>
      </c>
      <c r="B222" s="45" t="str">
        <f>IF(AND('consolidated Room Plan'!C47=""),"",'consolidated Room Plan'!C47)</f>
        <v/>
      </c>
      <c r="C222" s="45" t="str">
        <f>IF(AND('consolidated Room Plan'!E47=""),"",'consolidated Room Plan'!E47)</f>
        <v/>
      </c>
      <c r="D222" s="63" t="str">
        <f>IF(AND('consolidated Room Plan'!G47=""),"",'consolidated Room Plan'!G47)</f>
        <v/>
      </c>
    </row>
    <row r="223" spans="1:4" ht="24" customHeight="1">
      <c r="A223" s="45"/>
      <c r="B223" s="33"/>
      <c r="C223" s="53" t="s">
        <v>46</v>
      </c>
      <c r="D223" s="46">
        <f>SUM(D218:D222)</f>
        <v>0</v>
      </c>
    </row>
    <row r="224" spans="1:4" ht="24" customHeight="1">
      <c r="A224" s="45"/>
      <c r="B224" s="33"/>
      <c r="C224" s="53"/>
      <c r="D224" s="46"/>
    </row>
    <row r="225" spans="1:4" ht="24" customHeight="1">
      <c r="A225" s="45"/>
      <c r="B225" s="33"/>
      <c r="C225" s="53"/>
      <c r="D225" s="46"/>
    </row>
    <row r="226" spans="1:4" ht="24" customHeight="1">
      <c r="A226" s="45"/>
      <c r="B226" s="33"/>
      <c r="C226" s="33"/>
      <c r="D226" s="32"/>
    </row>
    <row r="227" spans="1:4" ht="24" customHeight="1">
      <c r="A227" s="116" t="s">
        <v>47</v>
      </c>
      <c r="B227" s="116"/>
      <c r="C227" s="116" t="s">
        <v>48</v>
      </c>
      <c r="D227" s="116"/>
    </row>
    <row r="230" spans="1:4" s="55" customFormat="1" ht="24.75" customHeight="1">
      <c r="A230" s="117" t="str">
        <f>A200</f>
        <v>Government Sr. Secondary School Chandawal Nagar</v>
      </c>
      <c r="B230" s="117"/>
      <c r="C230" s="117"/>
      <c r="D230" s="117"/>
    </row>
    <row r="231" spans="1:4" s="55" customFormat="1" ht="24" customHeight="1">
      <c r="A231" s="91" t="str">
        <f>A201</f>
        <v>Secondary Board Exam - 2020</v>
      </c>
      <c r="B231" s="91"/>
      <c r="C231" s="91"/>
      <c r="D231" s="91"/>
    </row>
    <row r="232" spans="1:4" s="55" customFormat="1" ht="20.25" customHeight="1">
      <c r="A232" s="52" t="s">
        <v>36</v>
      </c>
      <c r="B232" s="61">
        <f>B202</f>
        <v>43902</v>
      </c>
      <c r="C232" s="52" t="s">
        <v>35</v>
      </c>
      <c r="D232" s="60" t="str">
        <f>D202</f>
        <v>8:30 to 11:45 AM</v>
      </c>
    </row>
    <row r="233" spans="1:4" s="55" customFormat="1" ht="21" customHeight="1">
      <c r="A233" s="118" t="s">
        <v>39</v>
      </c>
      <c r="B233" s="118"/>
      <c r="C233" s="51">
        <f>C203</f>
        <v>20040</v>
      </c>
      <c r="D233" s="10"/>
    </row>
    <row r="234" spans="1:4" s="55" customFormat="1" ht="21" customHeight="1">
      <c r="A234" s="59" t="s">
        <v>38</v>
      </c>
      <c r="B234" s="34" t="str">
        <f>B204</f>
        <v>English</v>
      </c>
      <c r="C234" s="59" t="s">
        <v>42</v>
      </c>
      <c r="D234" s="28" t="str">
        <f>IF(AND('consolidated Room Plan'!A48=""),"",'consolidated Room Plan'!A48)</f>
        <v/>
      </c>
    </row>
    <row r="235" spans="1:4" s="55" customFormat="1" ht="21" customHeight="1">
      <c r="A235" s="73"/>
      <c r="B235" s="74"/>
      <c r="C235" s="73"/>
      <c r="D235" s="28"/>
    </row>
    <row r="236" spans="1:4">
      <c r="A236" s="113" t="s">
        <v>43</v>
      </c>
      <c r="B236" s="113"/>
      <c r="C236" s="113"/>
      <c r="D236" s="113"/>
    </row>
    <row r="237" spans="1:4">
      <c r="A237" s="22" t="s">
        <v>21</v>
      </c>
      <c r="B237" s="22" t="s">
        <v>22</v>
      </c>
      <c r="C237" s="23" t="s">
        <v>23</v>
      </c>
      <c r="D237" s="23" t="s">
        <v>24</v>
      </c>
    </row>
    <row r="238" spans="1:4" ht="41.1" customHeight="1">
      <c r="A238" s="35" t="str">
        <f>IF(AND(B248=""),"",IF(B248+1&lt;=$C$248,B248,""))</f>
        <v/>
      </c>
      <c r="B238" s="35" t="str">
        <f>IF(AND(B249=""),"",IF(B249+1&lt;=$C$249,B249,""))</f>
        <v/>
      </c>
      <c r="C238" s="35" t="str">
        <f>IF(AND(B250=""),"",IF(B250+1&lt;=$C$250,B250,""))</f>
        <v/>
      </c>
      <c r="D238" s="35" t="str">
        <f>IF(AND(B251=""),"",IF(B251+1&lt;=$C$251,B251,""))</f>
        <v/>
      </c>
    </row>
    <row r="239" spans="1:4" ht="41.1" customHeight="1">
      <c r="A239" s="35" t="str">
        <f>IF(AND(A238=""),"",IF(AND(A238+1&lt;=$C$248),IF(A238+1=$C$244,A238+2,IF(A238+1=$D$244,A238+2,IF(A238+1=$B$244,A238+2,IF(A238+1=$C$245,A238+2,IF(A238+1=$D$245,A238+2,IF(A238+1=$B$245,A238+2,A238+1)))))),""))</f>
        <v/>
      </c>
      <c r="B239" s="35" t="str">
        <f>IF(AND(B238=""),"",IF(AND(B238+1&lt;=$C$249),IF(B238+1=$C$244,B238+2,IF(B238+1=$D$244,B238+2,IF(B238+1=$B$244,B238+2,IF(B238+1=$C$245,B238+2,IF(B238+1=$D$245,B238+2,IF(B238+1=$B$245,B238+2,B238+1)))))),""))</f>
        <v/>
      </c>
      <c r="C239" s="35" t="str">
        <f>IF(AND(C238=""),"",IF(AND(C238+1&lt;=$C$250),IF(C238+1=$C$244,C238+2,IF(C238+1=$D$244,C238+2,IF(C238+1=$B$244,C238+2,IF(C238+1=$C$245,C238+2,IF(C238+1=$D$245,C238+2,IF(C238+1=$B$245,C238+2,C238+1)))))),""))</f>
        <v/>
      </c>
      <c r="D239" s="35" t="str">
        <f>IF(AND(D238=""),"",IF(AND(D238+1&lt;=$C$251),IF(D238+1=$C$244,D238+2,IF(D238+1=$D$244,D238+2,IF(D238+1=$B$244,D238+2,IF(D238+1=$C$245,D238+2,IF(D238+1=$D$245,D238+2,IF(D238+1=$B$245,D238+2,D238+1)))))),""))</f>
        <v/>
      </c>
    </row>
    <row r="240" spans="1:4" ht="41.1" customHeight="1">
      <c r="A240" s="35" t="str">
        <f t="shared" ref="A240:A242" si="30">IF(AND(A239=""),"",IF(AND(A239+1&lt;=$C$248),IF(A239+1=$C$244,A239+2,IF(A239+1=$D$244,A239+2,IF(A239+1=$B$244,A239+2,IF(A239+1=$C$245,A239+2,IF(A239+1=$D$245,A239+2,IF(A239+1=$B$245,A239+2,A239+1)))))),""))</f>
        <v/>
      </c>
      <c r="B240" s="35" t="str">
        <f t="shared" ref="B240:B242" si="31">IF(AND(B239=""),"",IF(AND(B239+1&lt;=$C$249),IF(B239+1=$C$244,B239+2,IF(B239+1=$D$244,B239+2,IF(B239+1=$B$244,B239+2,IF(B239+1=$C$245,B239+2,IF(B239+1=$D$245,B239+2,IF(B239+1=$B$245,B239+2,B239+1)))))),""))</f>
        <v/>
      </c>
      <c r="C240" s="35" t="str">
        <f t="shared" ref="C240:C242" si="32">IF(AND(C239=""),"",IF(AND(C239+1&lt;=$C$250),IF(C239+1=$C$244,C239+2,IF(C239+1=$D$244,C239+2,IF(C239+1=$B$244,C239+2,IF(C239+1=$C$245,C239+2,IF(C239+1=$D$245,C239+2,IF(C239+1=$B$245,C239+2,C239+1)))))),""))</f>
        <v/>
      </c>
      <c r="D240" s="35" t="str">
        <f t="shared" ref="D240:D242" si="33">IF(AND(D239=""),"",IF(AND(D239+1&lt;=$C$251),IF(D239+1=$C$244,D239+2,IF(D239+1=$D$244,D239+2,IF(D239+1=$B$244,D239+2,IF(D239+1=$C$245,D239+2,IF(D239+1=$D$245,D239+2,IF(D239+1=$B$245,D239+2,D239+1)))))),""))</f>
        <v/>
      </c>
    </row>
    <row r="241" spans="1:4" ht="41.1" customHeight="1">
      <c r="A241" s="35" t="str">
        <f t="shared" si="30"/>
        <v/>
      </c>
      <c r="B241" s="35" t="str">
        <f t="shared" si="31"/>
        <v/>
      </c>
      <c r="C241" s="35" t="str">
        <f t="shared" si="32"/>
        <v/>
      </c>
      <c r="D241" s="35" t="str">
        <f t="shared" si="33"/>
        <v/>
      </c>
    </row>
    <row r="242" spans="1:4" ht="41.1" customHeight="1">
      <c r="A242" s="35" t="str">
        <f t="shared" si="30"/>
        <v/>
      </c>
      <c r="B242" s="35" t="str">
        <f t="shared" si="31"/>
        <v/>
      </c>
      <c r="C242" s="35" t="str">
        <f t="shared" si="32"/>
        <v/>
      </c>
      <c r="D242" s="35" t="str">
        <f t="shared" si="33"/>
        <v/>
      </c>
    </row>
    <row r="243" spans="1:4" ht="12" customHeight="1">
      <c r="A243" s="40"/>
      <c r="B243" s="40"/>
      <c r="C243" s="40"/>
      <c r="D243" s="40"/>
    </row>
    <row r="244" spans="1:4" ht="23.25" customHeight="1">
      <c r="A244" s="114" t="s">
        <v>44</v>
      </c>
      <c r="B244" s="43"/>
      <c r="C244" s="43"/>
      <c r="D244" s="43"/>
    </row>
    <row r="245" spans="1:4" ht="23.25" customHeight="1">
      <c r="A245" s="114"/>
      <c r="B245" s="43"/>
      <c r="C245" s="43"/>
      <c r="D245" s="43"/>
    </row>
    <row r="246" spans="1:4" ht="23.25" customHeight="1">
      <c r="A246" s="54"/>
      <c r="B246" s="39"/>
      <c r="C246" s="54" t="s">
        <v>45</v>
      </c>
      <c r="D246" s="47" t="str">
        <f>IF(AND(B244="",C244="",D244="",B245="",C245="",D245=""),"",COUNTIF(B244:D245,"&gt;0"))</f>
        <v/>
      </c>
    </row>
    <row r="247" spans="1:4" ht="24" customHeight="1">
      <c r="A247" s="53" t="s">
        <v>8</v>
      </c>
      <c r="B247" s="115" t="s">
        <v>9</v>
      </c>
      <c r="C247" s="115"/>
      <c r="D247" s="38" t="s">
        <v>14</v>
      </c>
    </row>
    <row r="248" spans="1:4" ht="24" customHeight="1">
      <c r="A248" s="77" t="str">
        <f>IF(AND('consolidated Room Plan'!B48=""),"",'consolidated Room Plan'!B48)</f>
        <v/>
      </c>
      <c r="B248" s="45" t="str">
        <f>IF(AND('consolidated Room Plan'!C48=""),"",'consolidated Room Plan'!C48)</f>
        <v/>
      </c>
      <c r="C248" s="45" t="str">
        <f>IF(AND('consolidated Room Plan'!E48=""),"",'consolidated Room Plan'!E48)</f>
        <v/>
      </c>
      <c r="D248" s="63" t="str">
        <f>IF(AND('consolidated Room Plan'!G48=""),"",'consolidated Room Plan'!G48)</f>
        <v/>
      </c>
    </row>
    <row r="249" spans="1:4" ht="24" customHeight="1">
      <c r="A249" s="77" t="str">
        <f>IF(AND('consolidated Room Plan'!B49=""),"",'consolidated Room Plan'!B49)</f>
        <v/>
      </c>
      <c r="B249" s="45" t="str">
        <f>IF(AND('consolidated Room Plan'!C49=""),"",'consolidated Room Plan'!C49)</f>
        <v/>
      </c>
      <c r="C249" s="45" t="str">
        <f>IF(AND('consolidated Room Plan'!E49=""),"",'consolidated Room Plan'!E49)</f>
        <v/>
      </c>
      <c r="D249" s="63" t="str">
        <f>IF(AND('consolidated Room Plan'!G49=""),"",'consolidated Room Plan'!G49)</f>
        <v/>
      </c>
    </row>
    <row r="250" spans="1:4" ht="18" customHeight="1">
      <c r="A250" s="77" t="str">
        <f>IF(AND('consolidated Room Plan'!B50=""),"",'consolidated Room Plan'!B50)</f>
        <v/>
      </c>
      <c r="B250" s="45" t="str">
        <f>IF(AND('consolidated Room Plan'!C50=""),"",'consolidated Room Plan'!C50)</f>
        <v/>
      </c>
      <c r="C250" s="45" t="str">
        <f>IF(AND('consolidated Room Plan'!E50=""),"",'consolidated Room Plan'!E50)</f>
        <v/>
      </c>
      <c r="D250" s="63" t="str">
        <f>IF(AND('consolidated Room Plan'!G50=""),"",'consolidated Room Plan'!G50)</f>
        <v/>
      </c>
    </row>
    <row r="251" spans="1:4" ht="18" customHeight="1">
      <c r="A251" s="77" t="str">
        <f>IF(AND('consolidated Room Plan'!B51=""),"",'consolidated Room Plan'!B51)</f>
        <v/>
      </c>
      <c r="B251" s="45" t="str">
        <f>IF(AND('consolidated Room Plan'!C51=""),"",'consolidated Room Plan'!C51)</f>
        <v/>
      </c>
      <c r="C251" s="45" t="str">
        <f>IF(AND('consolidated Room Plan'!E51=""),"",'consolidated Room Plan'!E51)</f>
        <v/>
      </c>
      <c r="D251" s="63" t="str">
        <f>IF(AND('consolidated Room Plan'!G51=""),"",'consolidated Room Plan'!G51)</f>
        <v/>
      </c>
    </row>
    <row r="252" spans="1:4" ht="18" customHeight="1">
      <c r="A252" s="77" t="str">
        <f>IF(AND('consolidated Room Plan'!B52=""),"",'consolidated Room Plan'!B52)</f>
        <v/>
      </c>
      <c r="B252" s="45" t="str">
        <f>IF(AND('consolidated Room Plan'!C52=""),"",'consolidated Room Plan'!C52)</f>
        <v/>
      </c>
      <c r="C252" s="45" t="str">
        <f>IF(AND('consolidated Room Plan'!E52=""),"",'consolidated Room Plan'!E52)</f>
        <v/>
      </c>
      <c r="D252" s="63" t="str">
        <f>IF(AND('consolidated Room Plan'!G52=""),"",'consolidated Room Plan'!G52)</f>
        <v/>
      </c>
    </row>
    <row r="253" spans="1:4" ht="24" customHeight="1">
      <c r="A253" s="45"/>
      <c r="B253" s="33"/>
      <c r="C253" s="53" t="s">
        <v>46</v>
      </c>
      <c r="D253" s="46">
        <f>SUM(D248:D252)</f>
        <v>0</v>
      </c>
    </row>
    <row r="254" spans="1:4" ht="24" customHeight="1">
      <c r="A254" s="45"/>
      <c r="B254" s="33"/>
      <c r="C254" s="53"/>
      <c r="D254" s="46"/>
    </row>
    <row r="255" spans="1:4" ht="24" customHeight="1">
      <c r="A255" s="45"/>
      <c r="B255" s="33"/>
      <c r="C255" s="53"/>
      <c r="D255" s="46"/>
    </row>
    <row r="256" spans="1:4" ht="24" customHeight="1">
      <c r="A256" s="45"/>
      <c r="B256" s="33"/>
      <c r="C256" s="33"/>
      <c r="D256" s="32"/>
    </row>
    <row r="257" spans="1:4" ht="24" customHeight="1">
      <c r="A257" s="116" t="s">
        <v>47</v>
      </c>
      <c r="B257" s="116"/>
      <c r="C257" s="116" t="s">
        <v>48</v>
      </c>
      <c r="D257" s="116"/>
    </row>
    <row r="258" spans="1:4" ht="30.75" customHeight="1"/>
    <row r="259" spans="1:4" s="55" customFormat="1" ht="26.25" customHeight="1">
      <c r="A259" s="117" t="str">
        <f>A230</f>
        <v>Government Sr. Secondary School Chandawal Nagar</v>
      </c>
      <c r="B259" s="117"/>
      <c r="C259" s="117"/>
      <c r="D259" s="117"/>
    </row>
    <row r="260" spans="1:4" s="55" customFormat="1" ht="24.75" customHeight="1">
      <c r="A260" s="91" t="str">
        <f>A231</f>
        <v>Secondary Board Exam - 2020</v>
      </c>
      <c r="B260" s="91"/>
      <c r="C260" s="91"/>
      <c r="D260" s="91"/>
    </row>
    <row r="261" spans="1:4" s="55" customFormat="1" ht="22.5" customHeight="1">
      <c r="A261" s="52" t="s">
        <v>36</v>
      </c>
      <c r="B261" s="61">
        <f>B232</f>
        <v>43902</v>
      </c>
      <c r="C261" s="52" t="s">
        <v>35</v>
      </c>
      <c r="D261" s="60" t="str">
        <f>D232</f>
        <v>8:30 to 11:45 AM</v>
      </c>
    </row>
    <row r="262" spans="1:4" s="55" customFormat="1" ht="21" customHeight="1">
      <c r="A262" s="118" t="s">
        <v>39</v>
      </c>
      <c r="B262" s="118"/>
      <c r="C262" s="51">
        <f>C233</f>
        <v>20040</v>
      </c>
      <c r="D262" s="10"/>
    </row>
    <row r="263" spans="1:4" s="55" customFormat="1" ht="21" customHeight="1">
      <c r="A263" s="59" t="s">
        <v>38</v>
      </c>
      <c r="B263" s="34" t="str">
        <f>B234</f>
        <v>English</v>
      </c>
      <c r="C263" s="59" t="s">
        <v>42</v>
      </c>
      <c r="D263" s="28" t="str">
        <f>IF(AND('consolidated Room Plan'!A53=""),"",'consolidated Room Plan'!A53)</f>
        <v/>
      </c>
    </row>
    <row r="264" spans="1:4" s="55" customFormat="1" ht="12.75" customHeight="1">
      <c r="A264" s="73"/>
      <c r="B264" s="74"/>
      <c r="C264" s="73"/>
      <c r="D264" s="28"/>
    </row>
    <row r="265" spans="1:4">
      <c r="A265" s="113" t="s">
        <v>43</v>
      </c>
      <c r="B265" s="113"/>
      <c r="C265" s="113"/>
      <c r="D265" s="113"/>
    </row>
    <row r="266" spans="1:4">
      <c r="A266" s="22" t="s">
        <v>21</v>
      </c>
      <c r="B266" s="22" t="s">
        <v>22</v>
      </c>
      <c r="C266" s="23" t="s">
        <v>23</v>
      </c>
      <c r="D266" s="23" t="s">
        <v>24</v>
      </c>
    </row>
    <row r="267" spans="1:4" ht="41.1" customHeight="1">
      <c r="A267" s="35" t="str">
        <f>IF(AND(B277=""),"",IF(B277+1&lt;=$C$277,B277,""))</f>
        <v/>
      </c>
      <c r="B267" s="35" t="str">
        <f>IF(AND(B278=""),"",IF(B278+1&lt;=$C$278,B278,""))</f>
        <v/>
      </c>
      <c r="C267" s="35" t="str">
        <f>IF(AND(B279=""),"",IF(B279+1&lt;=$C$279,B279,""))</f>
        <v/>
      </c>
      <c r="D267" s="35" t="str">
        <f>IF(AND(B280=""),"",IF(B280+1&lt;=$C$280,B280,""))</f>
        <v/>
      </c>
    </row>
    <row r="268" spans="1:4" ht="41.1" customHeight="1">
      <c r="A268" s="35" t="str">
        <f>IF(AND(A267=""),"",IF(AND(A267+1&lt;=$C$277),IF(A267+1=$C$273,A267+2,IF(A267+1=$D$273,A267+2,IF(A267+1=$B$273,A267+2,IF(A267+1=$C$274,A267+2,IF(A267+1=$D$274,A267+2,IF(A267+1=$B$274,A267+2,A267+1)))))),""))</f>
        <v/>
      </c>
      <c r="B268" s="35" t="str">
        <f>IF(AND(B267=""),"",IF(AND(B267+1&lt;=$C$278),IF(B267+1=$C$273,B267+2,IF(B267+1=$D$273,B267+2,IF(B267+1=$B$273,B267+2,IF(B267+1=$C$274,B267+2,IF(B267+1=$D$274,B267+2,IF(B267+1=$B$274,B267+2,B267+1)))))),""))</f>
        <v/>
      </c>
      <c r="C268" s="35" t="str">
        <f>IF(AND(C267=""),"",IF(AND(C267+1&lt;=$C$279),IF(C267+1=$C$273,C267+2,IF(C267+1=$D$273,C267+2,IF(C267+1=$B$273,C267+2,IF(C267+1=$C$274,C267+2,IF(C267+1=$D$274,C267+2,IF(C267+1=$B$274,C267+2,C267+1)))))),""))</f>
        <v/>
      </c>
      <c r="D268" s="35" t="str">
        <f>IF(AND(D267=""),"",IF(AND(D267+1&lt;=$C$280),IF(D267+1=$C$273,D267+2,IF(D267+1=$D$273,D267+2,IF(D267+1=$B$273,D267+2,IF(D267+1=$C$274,D267+2,IF(D267+1=$D$274,D267+2,IF(D267+1=$B$274,D267+2,D267+1)))))),""))</f>
        <v/>
      </c>
    </row>
    <row r="269" spans="1:4" ht="41.1" customHeight="1">
      <c r="A269" s="35" t="str">
        <f t="shared" ref="A269:A271" si="34">IF(AND(A268=""),"",IF(AND(A268+1&lt;=$C$277),IF(A268+1=$C$273,A268+2,IF(A268+1=$D$273,A268+2,IF(A268+1=$B$273,A268+2,IF(A268+1=$C$274,A268+2,IF(A268+1=$D$274,A268+2,IF(A268+1=$B$274,A268+2,A268+1)))))),""))</f>
        <v/>
      </c>
      <c r="B269" s="35" t="str">
        <f t="shared" ref="B269:B271" si="35">IF(AND(B268=""),"",IF(AND(B268+1&lt;=$C$278),IF(B268+1=$C$273,B268+2,IF(B268+1=$D$273,B268+2,IF(B268+1=$B$273,B268+2,IF(B268+1=$C$274,B268+2,IF(B268+1=$D$274,B268+2,IF(B268+1=$B$274,B268+2,B268+1)))))),""))</f>
        <v/>
      </c>
      <c r="C269" s="35" t="str">
        <f t="shared" ref="C269:C271" si="36">IF(AND(C268=""),"",IF(AND(C268+1&lt;=$C$279),IF(C268+1=$C$273,C268+2,IF(C268+1=$D$273,C268+2,IF(C268+1=$B$273,C268+2,IF(C268+1=$C$274,C268+2,IF(C268+1=$D$274,C268+2,IF(C268+1=$B$274,C268+2,C268+1)))))),""))</f>
        <v/>
      </c>
      <c r="D269" s="35" t="str">
        <f t="shared" ref="D269:D271" si="37">IF(AND(D268=""),"",IF(AND(D268+1&lt;=$C$280),IF(D268+1=$C$273,D268+2,IF(D268+1=$D$273,D268+2,IF(D268+1=$B$273,D268+2,IF(D268+1=$C$274,D268+2,IF(D268+1=$D$274,D268+2,IF(D268+1=$B$274,D268+2,D268+1)))))),""))</f>
        <v/>
      </c>
    </row>
    <row r="270" spans="1:4" ht="41.1" customHeight="1">
      <c r="A270" s="35" t="str">
        <f t="shared" si="34"/>
        <v/>
      </c>
      <c r="B270" s="35" t="str">
        <f t="shared" si="35"/>
        <v/>
      </c>
      <c r="C270" s="35" t="str">
        <f t="shared" si="36"/>
        <v/>
      </c>
      <c r="D270" s="35" t="str">
        <f t="shared" si="37"/>
        <v/>
      </c>
    </row>
    <row r="271" spans="1:4" ht="41.1" customHeight="1">
      <c r="A271" s="35" t="str">
        <f t="shared" si="34"/>
        <v/>
      </c>
      <c r="B271" s="35" t="str">
        <f t="shared" si="35"/>
        <v/>
      </c>
      <c r="C271" s="35" t="str">
        <f t="shared" si="36"/>
        <v/>
      </c>
      <c r="D271" s="35" t="str">
        <f t="shared" si="37"/>
        <v/>
      </c>
    </row>
    <row r="272" spans="1:4" ht="12" customHeight="1">
      <c r="A272" s="40"/>
      <c r="B272" s="40"/>
      <c r="C272" s="40"/>
      <c r="D272" s="40"/>
    </row>
    <row r="273" spans="1:4" ht="23.25" customHeight="1">
      <c r="A273" s="114" t="s">
        <v>44</v>
      </c>
      <c r="B273" s="43"/>
      <c r="C273" s="43"/>
      <c r="D273" s="43"/>
    </row>
    <row r="274" spans="1:4" ht="23.25" customHeight="1">
      <c r="A274" s="114"/>
      <c r="B274" s="43"/>
      <c r="C274" s="43"/>
      <c r="D274" s="43"/>
    </row>
    <row r="275" spans="1:4" ht="23.25" customHeight="1">
      <c r="A275" s="54"/>
      <c r="B275" s="39"/>
      <c r="C275" s="54" t="s">
        <v>45</v>
      </c>
      <c r="D275" s="47" t="str">
        <f>IF(AND(B273="",C273="",D273="",B274="",C274="",D274=""),"",COUNTIF(B273:D274,"&gt;0"))</f>
        <v/>
      </c>
    </row>
    <row r="276" spans="1:4" ht="24" customHeight="1">
      <c r="A276" s="53" t="s">
        <v>8</v>
      </c>
      <c r="B276" s="115" t="s">
        <v>9</v>
      </c>
      <c r="C276" s="115"/>
      <c r="D276" s="38" t="s">
        <v>14</v>
      </c>
    </row>
    <row r="277" spans="1:4" ht="24" customHeight="1">
      <c r="A277" s="77" t="str">
        <f>IF(AND('consolidated Room Plan'!B53=""),"",'consolidated Room Plan'!B53)</f>
        <v/>
      </c>
      <c r="B277" s="45" t="str">
        <f>IF(AND('consolidated Room Plan'!C53=""),"",'consolidated Room Plan'!C53)</f>
        <v/>
      </c>
      <c r="C277" s="45" t="str">
        <f>IF(AND('consolidated Room Plan'!E53=""),"",'consolidated Room Plan'!E53)</f>
        <v/>
      </c>
      <c r="D277" s="63" t="str">
        <f>IF(AND('consolidated Room Plan'!G53=""),"",'consolidated Room Plan'!G53)</f>
        <v/>
      </c>
    </row>
    <row r="278" spans="1:4" ht="24" customHeight="1">
      <c r="A278" s="77" t="str">
        <f>IF(AND('consolidated Room Plan'!B54=""),"",'consolidated Room Plan'!B54)</f>
        <v/>
      </c>
      <c r="B278" s="45" t="str">
        <f>IF(AND('consolidated Room Plan'!C54=""),"",'consolidated Room Plan'!C54)</f>
        <v/>
      </c>
      <c r="C278" s="45" t="str">
        <f>IF(AND('consolidated Room Plan'!E54=""),"",'consolidated Room Plan'!E54)</f>
        <v/>
      </c>
      <c r="D278" s="63" t="str">
        <f>IF(AND('consolidated Room Plan'!G54=""),"",'consolidated Room Plan'!G54)</f>
        <v/>
      </c>
    </row>
    <row r="279" spans="1:4" ht="18" customHeight="1">
      <c r="A279" s="77" t="str">
        <f>IF(AND('consolidated Room Plan'!B55=""),"",'consolidated Room Plan'!B55)</f>
        <v/>
      </c>
      <c r="B279" s="45" t="str">
        <f>IF(AND('consolidated Room Plan'!C55=""),"",'consolidated Room Plan'!C55)</f>
        <v/>
      </c>
      <c r="C279" s="45" t="str">
        <f>IF(AND('consolidated Room Plan'!E55=""),"",'consolidated Room Plan'!E55)</f>
        <v/>
      </c>
      <c r="D279" s="63" t="str">
        <f>IF(AND('consolidated Room Plan'!G55=""),"",'consolidated Room Plan'!G55)</f>
        <v/>
      </c>
    </row>
    <row r="280" spans="1:4" ht="18" customHeight="1">
      <c r="A280" s="77" t="str">
        <f>IF(AND('consolidated Room Plan'!B56=""),"",'consolidated Room Plan'!B56)</f>
        <v/>
      </c>
      <c r="B280" s="45" t="str">
        <f>IF(AND('consolidated Room Plan'!C56=""),"",'consolidated Room Plan'!C56)</f>
        <v/>
      </c>
      <c r="C280" s="45" t="str">
        <f>IF(AND('consolidated Room Plan'!E56=""),"",'consolidated Room Plan'!E56)</f>
        <v/>
      </c>
      <c r="D280" s="63" t="str">
        <f>IF(AND('consolidated Room Plan'!G56=""),"",'consolidated Room Plan'!G56)</f>
        <v/>
      </c>
    </row>
    <row r="281" spans="1:4" ht="18" customHeight="1">
      <c r="A281" s="77" t="str">
        <f>IF(AND('consolidated Room Plan'!B57=""),"",'consolidated Room Plan'!B57)</f>
        <v/>
      </c>
      <c r="B281" s="45" t="str">
        <f>IF(AND('consolidated Room Plan'!C57=""),"",'consolidated Room Plan'!C57)</f>
        <v/>
      </c>
      <c r="C281" s="45" t="str">
        <f>IF(AND('consolidated Room Plan'!E57=""),"",'consolidated Room Plan'!E57)</f>
        <v/>
      </c>
      <c r="D281" s="63" t="str">
        <f>IF(AND('consolidated Room Plan'!G57=""),"",'consolidated Room Plan'!G57)</f>
        <v/>
      </c>
    </row>
    <row r="282" spans="1:4" ht="24" customHeight="1">
      <c r="A282" s="45"/>
      <c r="B282" s="33"/>
      <c r="C282" s="53" t="s">
        <v>46</v>
      </c>
      <c r="D282" s="46">
        <f>SUM(D277:D281)</f>
        <v>0</v>
      </c>
    </row>
    <row r="283" spans="1:4" ht="24" customHeight="1">
      <c r="A283" s="45"/>
      <c r="B283" s="33"/>
      <c r="C283" s="53"/>
      <c r="D283" s="46"/>
    </row>
    <row r="284" spans="1:4" ht="24" customHeight="1">
      <c r="A284" s="45"/>
      <c r="B284" s="33"/>
      <c r="C284" s="53"/>
      <c r="D284" s="46"/>
    </row>
    <row r="285" spans="1:4" ht="24" customHeight="1">
      <c r="A285" s="45"/>
      <c r="B285" s="33"/>
      <c r="C285" s="33"/>
      <c r="D285" s="32"/>
    </row>
    <row r="286" spans="1:4" ht="24" customHeight="1">
      <c r="A286" s="116" t="s">
        <v>47</v>
      </c>
      <c r="B286" s="116"/>
      <c r="C286" s="116" t="s">
        <v>48</v>
      </c>
      <c r="D286" s="116"/>
    </row>
    <row r="288" spans="1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mergeCells count="80">
    <mergeCell ref="B131:C131"/>
    <mergeCell ref="A140:B140"/>
    <mergeCell ref="C140:D140"/>
    <mergeCell ref="A114:D114"/>
    <mergeCell ref="A115:D115"/>
    <mergeCell ref="A117:B117"/>
    <mergeCell ref="A120:D120"/>
    <mergeCell ref="A128:A129"/>
    <mergeCell ref="A92:D92"/>
    <mergeCell ref="A100:A101"/>
    <mergeCell ref="B103:C103"/>
    <mergeCell ref="A112:B112"/>
    <mergeCell ref="C112:D112"/>
    <mergeCell ref="A84:B84"/>
    <mergeCell ref="C84:D84"/>
    <mergeCell ref="A86:D86"/>
    <mergeCell ref="A87:D87"/>
    <mergeCell ref="A89:B89"/>
    <mergeCell ref="A1:D1"/>
    <mergeCell ref="A2:D2"/>
    <mergeCell ref="A7:D7"/>
    <mergeCell ref="A4:B4"/>
    <mergeCell ref="A30:D30"/>
    <mergeCell ref="A31:D31"/>
    <mergeCell ref="B18:C18"/>
    <mergeCell ref="A15:A16"/>
    <mergeCell ref="A28:B28"/>
    <mergeCell ref="C28:D28"/>
    <mergeCell ref="A33:B33"/>
    <mergeCell ref="A143:D143"/>
    <mergeCell ref="A144:D144"/>
    <mergeCell ref="A146:B146"/>
    <mergeCell ref="A149:D149"/>
    <mergeCell ref="A36:D36"/>
    <mergeCell ref="A44:A45"/>
    <mergeCell ref="B47:C47"/>
    <mergeCell ref="A56:B56"/>
    <mergeCell ref="C56:D56"/>
    <mergeCell ref="A58:D58"/>
    <mergeCell ref="A59:D59"/>
    <mergeCell ref="A61:B61"/>
    <mergeCell ref="A64:D64"/>
    <mergeCell ref="A72:A73"/>
    <mergeCell ref="B75:C75"/>
    <mergeCell ref="A157:A158"/>
    <mergeCell ref="B160:C160"/>
    <mergeCell ref="A170:B170"/>
    <mergeCell ref="C170:D170"/>
    <mergeCell ref="A172:D172"/>
    <mergeCell ref="A173:D173"/>
    <mergeCell ref="A175:B175"/>
    <mergeCell ref="A178:D178"/>
    <mergeCell ref="A186:A187"/>
    <mergeCell ref="B189:C189"/>
    <mergeCell ref="A236:D236"/>
    <mergeCell ref="A244:A245"/>
    <mergeCell ref="B247:C247"/>
    <mergeCell ref="A198:B198"/>
    <mergeCell ref="C198:D198"/>
    <mergeCell ref="A200:D200"/>
    <mergeCell ref="A227:B227"/>
    <mergeCell ref="C227:D227"/>
    <mergeCell ref="A230:D230"/>
    <mergeCell ref="A231:D231"/>
    <mergeCell ref="A233:B233"/>
    <mergeCell ref="A201:D201"/>
    <mergeCell ref="A203:B203"/>
    <mergeCell ref="A206:D206"/>
    <mergeCell ref="A214:A215"/>
    <mergeCell ref="B217:C217"/>
    <mergeCell ref="A257:B257"/>
    <mergeCell ref="C257:D257"/>
    <mergeCell ref="A259:D259"/>
    <mergeCell ref="A260:D260"/>
    <mergeCell ref="A262:B262"/>
    <mergeCell ref="A265:D265"/>
    <mergeCell ref="A273:A274"/>
    <mergeCell ref="B276:C276"/>
    <mergeCell ref="A286:B286"/>
    <mergeCell ref="C286:D28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view="pageBreakPreview" topLeftCell="A7" zoomScaleSheetLayoutView="100" workbookViewId="0">
      <selection activeCell="AE26" sqref="AE26"/>
    </sheetView>
  </sheetViews>
  <sheetFormatPr defaultRowHeight="15"/>
  <cols>
    <col min="1" max="4" width="16.7109375" customWidth="1"/>
    <col min="5" max="5" width="19.5703125" customWidth="1"/>
    <col min="6" max="29" width="0" hidden="1" customWidth="1"/>
  </cols>
  <sheetData>
    <row r="1" spans="1:5" s="55" customFormat="1" ht="21" customHeight="1">
      <c r="A1" s="117" t="str">
        <f>'Rooms Seating'!A1:D1</f>
        <v>Government Sr. Secondary School Chandawal Nagar</v>
      </c>
      <c r="B1" s="117"/>
      <c r="C1" s="117"/>
      <c r="D1" s="117"/>
      <c r="E1" s="117"/>
    </row>
    <row r="2" spans="1:5" s="55" customFormat="1" ht="21" customHeight="1">
      <c r="A2" s="91" t="str">
        <f>'Rooms Seating'!A2:D2</f>
        <v>Secondary Board Exam - 2020</v>
      </c>
      <c r="B2" s="91"/>
      <c r="C2" s="91"/>
      <c r="D2" s="91"/>
      <c r="E2" s="91"/>
    </row>
    <row r="3" spans="1:5" s="55" customFormat="1" ht="20.100000000000001" customHeight="1">
      <c r="A3" s="52" t="s">
        <v>36</v>
      </c>
      <c r="B3" s="61">
        <f>'Rooms Seating'!B3</f>
        <v>43902</v>
      </c>
      <c r="C3" s="52"/>
      <c r="D3" s="52" t="s">
        <v>35</v>
      </c>
      <c r="E3" s="66" t="str">
        <f>'Rooms Seating'!D3</f>
        <v>8:30 to 11:45 AM</v>
      </c>
    </row>
    <row r="4" spans="1:5" s="55" customFormat="1" ht="21" customHeight="1">
      <c r="A4" s="118" t="s">
        <v>39</v>
      </c>
      <c r="B4" s="118"/>
      <c r="C4" s="51">
        <f>'Rooms Seating'!C4</f>
        <v>20040</v>
      </c>
      <c r="D4" s="10"/>
    </row>
    <row r="5" spans="1:5" s="55" customFormat="1" ht="21" customHeight="1">
      <c r="A5" s="59" t="s">
        <v>38</v>
      </c>
      <c r="B5" s="122" t="str">
        <f>'Rooms Seating'!B5</f>
        <v>English</v>
      </c>
      <c r="C5" s="122"/>
      <c r="D5" s="59" t="s">
        <v>42</v>
      </c>
      <c r="E5" s="28">
        <f>'consolidated Room Plan'!A28</f>
        <v>6</v>
      </c>
    </row>
    <row r="6" spans="1:5" s="50" customFormat="1" ht="28.5">
      <c r="A6" s="120" t="s">
        <v>43</v>
      </c>
      <c r="B6" s="121"/>
      <c r="C6" s="121"/>
      <c r="D6" s="121"/>
      <c r="E6" s="121"/>
    </row>
    <row r="7" spans="1:5" s="50" customFormat="1" ht="28.5">
      <c r="A7" s="22" t="s">
        <v>21</v>
      </c>
      <c r="B7" s="22" t="s">
        <v>22</v>
      </c>
      <c r="C7" s="22" t="s">
        <v>23</v>
      </c>
      <c r="D7" s="22" t="s">
        <v>24</v>
      </c>
      <c r="E7" s="22" t="s">
        <v>50</v>
      </c>
    </row>
    <row r="8" spans="1:5" s="50" customFormat="1" ht="36" customHeight="1">
      <c r="A8" s="65">
        <f>IFERROR(IF(B21=$B$17,B21+1,IF(B21=$C$17,B21+1,IF(B21=$D$17,B21+1,IF(B21=$E$17,B21+1,IF(B21=$B$18,B21+1,IF(B21=$C$18,B21+1,B21)))))),"")</f>
        <v>1873813</v>
      </c>
      <c r="B8" s="65">
        <v>3296360</v>
      </c>
      <c r="C8" s="65" t="str">
        <f>IF(AND(A15=""),"",IF(A15+1&lt;=$C$21,A15+1,""))</f>
        <v/>
      </c>
      <c r="D8" s="65">
        <v>3296364</v>
      </c>
      <c r="E8" s="65" t="str">
        <f>IF(AND(C15=""),"",IF(C15+1&lt;=$C$21,C15+1,""))</f>
        <v/>
      </c>
    </row>
    <row r="9" spans="1:5" s="50" customFormat="1" ht="36" customHeight="1">
      <c r="A9" s="65">
        <f>IFERROR(IF(A8+1=$B$17,A8+2,IF(A8+1=$C$17,A8+2,IF(A8+1=$D$17,A8+2,IF(A8+1=$E$17,A8+2,IF(A8+1=$B$18,A8+2,IF(A8+1=$C$18,A8+2,A8+1)))))),"")</f>
        <v>1873814</v>
      </c>
      <c r="B9" s="65"/>
      <c r="C9" s="65" t="str">
        <f>IF(AND(C8=""),"",IF(AND(C8+1&lt;=$C$21),IF(C8+1=$B$17,C8+2,IF(C8+1=$C$17,C8+2,IF(C8+1=$D$17,C8+2,IF(C8+1=$E$17,C8+2,IF(C8+1=$B$18,C8+2,IF(C8+1=$C$18,C8+2,C8+1)))))),""))</f>
        <v/>
      </c>
      <c r="D9" s="65"/>
      <c r="E9" s="65" t="str">
        <f>IF(AND(E8=""),"",IF(AND(E8+1&lt;=$C$21),IF(E8+1=$B$17,E8+2,IF(E8+1=$C$17,E8+2,IF(E8+1=$D$17,E8+2,IF(E8+1=$E$17,E8+2,IF(E8+1=$B$18,E8+2,IF(E8+1=$C$18,E8+2,E8+1)))))),""))</f>
        <v/>
      </c>
    </row>
    <row r="10" spans="1:5" s="50" customFormat="1" ht="36" customHeight="1">
      <c r="A10" s="65">
        <f t="shared" ref="A10:A15" si="0">IFERROR(IF(A9+1=$B$17,A9+2,IF(A9+1=$C$17,A9+2,IF(A9+1=$D$17,A9+2,IF(A9+1=$E$17,A9+2,IF(A9+1=$B$18,A9+2,IF(A9+1=$C$18,A9+2,A9+1)))))),"")</f>
        <v>1873815</v>
      </c>
      <c r="B10" s="65" t="str">
        <f t="shared" ref="B10" si="1">IF(AND(B9=""),"",B9+1)</f>
        <v/>
      </c>
      <c r="C10" s="65" t="str">
        <f t="shared" ref="C10:C15" si="2">IF(AND(C9=""),"",IF(AND(C9+1&lt;=$C$21),IF(C9+1=$B$17,C9+2,IF(C9+1=$C$17,C9+2,IF(C9+1=$D$17,C9+2,IF(C9+1=$E$17,C9+2,IF(C9+1=$B$18,C9+2,IF(C9+1=$C$18,C9+2,C9+1)))))),""))</f>
        <v/>
      </c>
      <c r="D10" s="65" t="str">
        <f t="shared" ref="D10" si="3">IF(AND(D9=""),"",D9+1)</f>
        <v/>
      </c>
      <c r="E10" s="65" t="str">
        <f t="shared" ref="E10:E15" si="4">IF(AND(E9=""),"",IF(AND(E9+1&lt;=$C$21),IF(E9+1=$B$17,E9+2,IF(E9+1=$C$17,E9+2,IF(E9+1=$D$17,E9+2,IF(E9+1=$E$17,E9+2,IF(E9+1=$B$18,E9+2,IF(E9+1=$C$18,E9+2,E9+1)))))),""))</f>
        <v/>
      </c>
    </row>
    <row r="11" spans="1:5" s="50" customFormat="1" ht="36" customHeight="1">
      <c r="A11" s="65">
        <f t="shared" si="0"/>
        <v>1873816</v>
      </c>
      <c r="B11" s="65">
        <v>3296361</v>
      </c>
      <c r="C11" s="65" t="str">
        <f t="shared" si="2"/>
        <v/>
      </c>
      <c r="D11" s="65">
        <v>3296365</v>
      </c>
      <c r="E11" s="65" t="str">
        <f t="shared" si="4"/>
        <v/>
      </c>
    </row>
    <row r="12" spans="1:5" s="50" customFormat="1" ht="36" customHeight="1">
      <c r="A12" s="65">
        <f t="shared" si="0"/>
        <v>1873817</v>
      </c>
      <c r="B12" s="65"/>
      <c r="C12" s="65" t="str">
        <f t="shared" si="2"/>
        <v/>
      </c>
      <c r="D12" s="65"/>
      <c r="E12" s="65" t="str">
        <f t="shared" si="4"/>
        <v/>
      </c>
    </row>
    <row r="13" spans="1:5" s="50" customFormat="1" ht="36" customHeight="1">
      <c r="A13" s="65">
        <f t="shared" si="0"/>
        <v>1873818</v>
      </c>
      <c r="B13" s="65"/>
      <c r="C13" s="65" t="str">
        <f t="shared" si="2"/>
        <v/>
      </c>
      <c r="D13" s="65"/>
      <c r="E13" s="65" t="str">
        <f t="shared" si="4"/>
        <v/>
      </c>
    </row>
    <row r="14" spans="1:5" s="50" customFormat="1" ht="36" customHeight="1">
      <c r="A14" s="65">
        <f t="shared" si="0"/>
        <v>1873819</v>
      </c>
      <c r="B14" s="65">
        <v>3296363</v>
      </c>
      <c r="C14" s="65" t="str">
        <f t="shared" si="2"/>
        <v/>
      </c>
      <c r="D14" s="65"/>
      <c r="E14" s="65" t="str">
        <f t="shared" si="4"/>
        <v/>
      </c>
    </row>
    <row r="15" spans="1:5" s="50" customFormat="1" ht="36" customHeight="1">
      <c r="A15" s="65">
        <f t="shared" si="0"/>
        <v>1873820</v>
      </c>
      <c r="B15" s="65"/>
      <c r="C15" s="65" t="str">
        <f t="shared" si="2"/>
        <v/>
      </c>
      <c r="D15" s="65"/>
      <c r="E15" s="65" t="str">
        <f t="shared" si="4"/>
        <v/>
      </c>
    </row>
    <row r="16" spans="1:5" s="50" customFormat="1" ht="12" customHeight="1">
      <c r="A16" s="40"/>
      <c r="B16" s="40"/>
      <c r="C16" s="40"/>
      <c r="D16" s="40"/>
    </row>
    <row r="17" spans="1:5" s="50" customFormat="1" ht="23.25" customHeight="1">
      <c r="A17" s="123" t="s">
        <v>44</v>
      </c>
      <c r="B17" s="43">
        <v>3296320</v>
      </c>
      <c r="C17" s="43"/>
      <c r="D17" s="43"/>
    </row>
    <row r="18" spans="1:5" s="50" customFormat="1" ht="15" customHeight="1">
      <c r="A18" s="123"/>
      <c r="B18" s="43"/>
      <c r="C18" s="43"/>
      <c r="D18" s="43"/>
    </row>
    <row r="19" spans="1:5" s="50" customFormat="1" ht="23.25" customHeight="1">
      <c r="A19" s="54"/>
      <c r="B19" s="39"/>
      <c r="C19" s="54" t="s">
        <v>45</v>
      </c>
      <c r="D19" s="64">
        <f>IF(AND(B17="",C17="",D17="",B18="",C18="",D18="",E17="",E18=""),"",COUNTIF(B17:D18,"&gt;0"))</f>
        <v>1</v>
      </c>
    </row>
    <row r="20" spans="1:5" s="50" customFormat="1" ht="24" customHeight="1">
      <c r="A20" s="53" t="s">
        <v>8</v>
      </c>
      <c r="B20" s="115" t="s">
        <v>9</v>
      </c>
      <c r="C20" s="115"/>
      <c r="D20" s="38" t="s">
        <v>14</v>
      </c>
    </row>
    <row r="21" spans="1:5" s="50" customFormat="1" ht="24" customHeight="1">
      <c r="A21" s="78" t="str">
        <f>IF(AND('consolidated Room Plan'!B28=""),"",'consolidated Room Plan'!B28)</f>
        <v>G.G.S.S. Chandawal</v>
      </c>
      <c r="B21" s="63">
        <f>IF(AND('consolidated Room Plan'!C28=""),"",'consolidated Room Plan'!C28)</f>
        <v>1873813</v>
      </c>
      <c r="C21" s="63">
        <f>IF(AND('consolidated Room Plan'!E28=""),"",'consolidated Room Plan'!E28)</f>
        <v>1873816</v>
      </c>
      <c r="D21" s="63">
        <f>IF(AND('consolidated Room Plan'!G28=""),"",'consolidated Room Plan'!G28)</f>
        <v>4</v>
      </c>
    </row>
    <row r="22" spans="1:5" s="50" customFormat="1" ht="24" customHeight="1">
      <c r="A22" s="78" t="str">
        <f>IF(AND('consolidated Room Plan'!B29=""),"",'consolidated Room Plan'!B29)</f>
        <v>Adarsh Bal Niketan Chandawal</v>
      </c>
      <c r="B22" s="63">
        <f>IF(AND('consolidated Room Plan'!C29=""),"",'consolidated Room Plan'!C29)</f>
        <v>1873837</v>
      </c>
      <c r="C22" s="63">
        <f>IF(AND('consolidated Room Plan'!E29=""),"",'consolidated Room Plan'!E29)</f>
        <v>1873841</v>
      </c>
      <c r="D22" s="63">
        <f>IF(AND('consolidated Room Plan'!G29=""),"",'consolidated Room Plan'!G29)</f>
        <v>5</v>
      </c>
    </row>
    <row r="23" spans="1:5" s="50" customFormat="1" ht="18" customHeight="1">
      <c r="A23" s="78" t="str">
        <f>IF(AND('consolidated Room Plan'!B30=""),"",'consolidated Room Plan'!B30)</f>
        <v>G.S.S.S. Murdawa</v>
      </c>
      <c r="B23" s="63">
        <f>IF(AND('consolidated Room Plan'!C30=""),"",'consolidated Room Plan'!C30)</f>
        <v>1873872</v>
      </c>
      <c r="C23" s="63">
        <f>IF(AND('consolidated Room Plan'!E30=""),"",'consolidated Room Plan'!E30)</f>
        <v>1873876</v>
      </c>
      <c r="D23" s="63">
        <f>IF(AND('consolidated Room Plan'!G30=""),"",'consolidated Room Plan'!G30)</f>
        <v>5</v>
      </c>
    </row>
    <row r="24" spans="1:5" s="50" customFormat="1" ht="18" customHeight="1">
      <c r="A24" s="78" t="str">
        <f>IF(AND('consolidated Room Plan'!B31=""),"",'consolidated Room Plan'!B31)</f>
        <v>Dayand sec. School Chandawal</v>
      </c>
      <c r="B24" s="63">
        <f>IF(AND('consolidated Room Plan'!C31=""),"",'consolidated Room Plan'!C31)</f>
        <v>1873900</v>
      </c>
      <c r="C24" s="63">
        <f>IF(AND('consolidated Room Plan'!E31=""),"",'consolidated Room Plan'!E31)</f>
        <v>1873904</v>
      </c>
      <c r="D24" s="63">
        <f>IF(AND('consolidated Room Plan'!G31=""),"",'consolidated Room Plan'!G31)</f>
        <v>5</v>
      </c>
    </row>
    <row r="25" spans="1:5" s="50" customFormat="1" ht="18" customHeight="1">
      <c r="A25" s="78" t="str">
        <f>IF(AND('consolidated Room Plan'!B32=""),"",'consolidated Room Plan'!B32)</f>
        <v>G.S.S.S. Chandawal</v>
      </c>
      <c r="B25" s="63">
        <f>IF(AND('consolidated Room Plan'!C32=""),"",'consolidated Room Plan'!C32)</f>
        <v>1873776</v>
      </c>
      <c r="C25" s="63">
        <f>IF(AND('consolidated Room Plan'!E32=""),"",'consolidated Room Plan'!E32)</f>
        <v>1873776</v>
      </c>
      <c r="D25" s="63">
        <f>IF(AND('consolidated Room Plan'!G32=""),"",'consolidated Room Plan'!G32)</f>
        <v>1</v>
      </c>
    </row>
    <row r="26" spans="1:5" s="50" customFormat="1" ht="24" customHeight="1">
      <c r="A26" s="45"/>
      <c r="B26" s="33"/>
      <c r="C26" s="53" t="s">
        <v>46</v>
      </c>
      <c r="D26" s="46">
        <f>SUM(D21:D25)</f>
        <v>20</v>
      </c>
    </row>
    <row r="27" spans="1:5" s="50" customFormat="1" ht="29.25" customHeight="1">
      <c r="A27" s="45"/>
      <c r="B27" s="33"/>
      <c r="C27" s="33"/>
      <c r="D27" s="32"/>
    </row>
    <row r="28" spans="1:5" s="50" customFormat="1" ht="24" customHeight="1">
      <c r="A28" s="116" t="s">
        <v>47</v>
      </c>
      <c r="B28" s="116"/>
      <c r="C28" s="116" t="s">
        <v>48</v>
      </c>
      <c r="D28" s="116"/>
      <c r="E28" s="116"/>
    </row>
  </sheetData>
  <mergeCells count="9">
    <mergeCell ref="A28:B28"/>
    <mergeCell ref="A1:E1"/>
    <mergeCell ref="A2:E2"/>
    <mergeCell ref="A6:E6"/>
    <mergeCell ref="B5:C5"/>
    <mergeCell ref="C28:E28"/>
    <mergeCell ref="A4:B4"/>
    <mergeCell ref="A17:A18"/>
    <mergeCell ref="B20:C20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SheetLayoutView="100" workbookViewId="0">
      <selection activeCell="AF16" sqref="AF16"/>
    </sheetView>
  </sheetViews>
  <sheetFormatPr defaultRowHeight="15"/>
  <cols>
    <col min="1" max="1" width="19.42578125" customWidth="1"/>
    <col min="2" max="4" width="16.7109375" customWidth="1"/>
    <col min="5" max="5" width="19.5703125" customWidth="1"/>
    <col min="6" max="29" width="0" hidden="1" customWidth="1"/>
  </cols>
  <sheetData>
    <row r="1" spans="1:5" s="55" customFormat="1" ht="21" customHeight="1">
      <c r="A1" s="117" t="str">
        <f>'Rooms Seating'!A1:D1</f>
        <v>Government Sr. Secondary School Chandawal Nagar</v>
      </c>
      <c r="B1" s="117"/>
      <c r="C1" s="117"/>
      <c r="D1" s="117"/>
      <c r="E1" s="117"/>
    </row>
    <row r="2" spans="1:5" s="55" customFormat="1" ht="21" customHeight="1">
      <c r="A2" s="91" t="str">
        <f>'Rooms Seating'!A2:D2</f>
        <v>Secondary Board Exam - 2020</v>
      </c>
      <c r="B2" s="91"/>
      <c r="C2" s="91"/>
      <c r="D2" s="91"/>
      <c r="E2" s="91"/>
    </row>
    <row r="3" spans="1:5" s="55" customFormat="1" ht="20.100000000000001" customHeight="1">
      <c r="A3" s="52" t="s">
        <v>36</v>
      </c>
      <c r="B3" s="61">
        <f>'Rooms Seating'!B3</f>
        <v>43902</v>
      </c>
      <c r="C3" s="52"/>
      <c r="D3" s="52" t="s">
        <v>35</v>
      </c>
      <c r="E3" s="66" t="str">
        <f>'Rooms Seating'!D3</f>
        <v>8:30 to 11:45 AM</v>
      </c>
    </row>
    <row r="4" spans="1:5" s="55" customFormat="1" ht="21" customHeight="1">
      <c r="A4" s="118" t="s">
        <v>39</v>
      </c>
      <c r="B4" s="118"/>
      <c r="C4" s="51">
        <f>'Rooms Seating'!C4</f>
        <v>20040</v>
      </c>
      <c r="D4" s="10"/>
    </row>
    <row r="5" spans="1:5" s="55" customFormat="1" ht="21" customHeight="1">
      <c r="A5" s="59" t="s">
        <v>38</v>
      </c>
      <c r="B5" s="122" t="str">
        <f>'Rooms Seating'!B5</f>
        <v>English</v>
      </c>
      <c r="C5" s="122"/>
      <c r="D5" s="59" t="s">
        <v>42</v>
      </c>
      <c r="E5" s="28">
        <f>'consolidated Room Plan'!A28</f>
        <v>6</v>
      </c>
    </row>
    <row r="6" spans="1:5" s="50" customFormat="1" ht="28.5">
      <c r="A6" s="120" t="s">
        <v>43</v>
      </c>
      <c r="B6" s="121"/>
      <c r="C6" s="121"/>
      <c r="D6" s="121"/>
      <c r="E6" s="121"/>
    </row>
    <row r="7" spans="1:5" s="50" customFormat="1" ht="28.5">
      <c r="A7" s="22" t="s">
        <v>21</v>
      </c>
      <c r="B7" s="22" t="s">
        <v>22</v>
      </c>
      <c r="C7" s="22" t="s">
        <v>23</v>
      </c>
      <c r="D7" s="22" t="s">
        <v>24</v>
      </c>
      <c r="E7" s="22" t="s">
        <v>50</v>
      </c>
    </row>
    <row r="8" spans="1:5" s="50" customFormat="1" ht="41.1" customHeight="1">
      <c r="A8" s="65">
        <f>IFERROR(IF(B18=$B$14,B18+1,IF(B18=$C$14,B18+1,IF(B18=$D$14,B18+1,IF(B18=$E$14,B18+1,IF(B18=$B$15,B18+1,IF(B18=$C$15,B18+1,B18)))))),"")</f>
        <v>1873813</v>
      </c>
      <c r="B8" s="65">
        <v>3296360</v>
      </c>
      <c r="C8" s="65" t="str">
        <f>IF(AND(A12=""),"",IF(A12+1&lt;=$C$18,A12+1,""))</f>
        <v/>
      </c>
      <c r="D8" s="65">
        <v>3296364</v>
      </c>
      <c r="E8" s="65" t="str">
        <f>IF(AND(C12=""),"",IF(C12+1&lt;=$C$18,C12+1,""))</f>
        <v/>
      </c>
    </row>
    <row r="9" spans="1:5" s="50" customFormat="1" ht="41.1" customHeight="1">
      <c r="A9" s="65">
        <f>IFERROR(IF(A8+1=$B$14,A8+2,IF(A8+1=$C$14,A8+2,IF(A8+1=$D$14,A8+2,IF(A8+1=$E$14,A8+2,IF(A8+1=$B$15,A8+2,IF(A8+1=$C$15,A8+2,A8+1)))))),"")</f>
        <v>1873814</v>
      </c>
      <c r="B9" s="65"/>
      <c r="C9" s="65" t="str">
        <f>IF(AND(C8=""),"",IF(AND(C8+1&lt;=$C$18),IF(C8+1=$B$14,C8+2,IF(C8+1=$C$14,C8+2,IF(C8+1=$D$14,C8+2,IF(C8+1=$E$14,C8+2,IF(C8+1=$B$15,C8+2,IF(C8+1=$C$15,C8+2,C8+1)))))),""))</f>
        <v/>
      </c>
      <c r="D9" s="65"/>
      <c r="E9" s="65" t="str">
        <f>IF(AND(E8=""),"",IF(AND(E8+1&lt;=$C$18),IF(E8+1=$B$14,E8+2,IF(E8+1=$C$14,E8+2,IF(E8+1=$D$14,E8+2,IF(E8+1=$E$14,E8+2,IF(E8+1=$B$15,E8+2,IF(E8+1=$C$15,E8+2,E8+1)))))),""))</f>
        <v/>
      </c>
    </row>
    <row r="10" spans="1:5" s="50" customFormat="1" ht="41.1" customHeight="1">
      <c r="A10" s="65">
        <f>IFERROR(IF(A9+1=$B$14,A9+2,IF(A9+1=$C$14,A9+2,IF(A9+1=$D$14,A9+2,IF(A9+1=$E$14,A9+2,IF(A9+1=$B$15,A9+2,IF(A9+1=$C$15,A9+2,A9+1)))))),"")</f>
        <v>1873815</v>
      </c>
      <c r="B10" s="65">
        <v>3296361</v>
      </c>
      <c r="C10" s="65" t="str">
        <f>IF(AND(C9=""),"",IF(AND(C9+1&lt;=$C$18),IF(C9+1=$B$14,C9+2,IF(C9+1=$C$14,C9+2,IF(C9+1=$D$14,C9+2,IF(C9+1=$E$14,C9+2,IF(C9+1=$B$15,C9+2,IF(C9+1=$C$15,C9+2,C9+1)))))),""))</f>
        <v/>
      </c>
      <c r="D10" s="65">
        <v>3296365</v>
      </c>
      <c r="E10" s="65" t="str">
        <f>IF(AND(E9=""),"",IF(AND(E9+1&lt;=$C$18),IF(E9+1=$B$14,E9+2,IF(E9+1=$C$14,E9+2,IF(E9+1=$D$14,E9+2,IF(E9+1=$E$14,E9+2,IF(E9+1=$B$15,E9+2,IF(E9+1=$C$15,E9+2,E9+1)))))),""))</f>
        <v/>
      </c>
    </row>
    <row r="11" spans="1:5" s="50" customFormat="1" ht="41.1" customHeight="1">
      <c r="A11" s="65">
        <f>IFERROR(IF(A10+1=$B$14,A10+2,IF(A10+1=$C$14,A10+2,IF(A10+1=$D$14,A10+2,IF(A10+1=$E$14,A10+2,IF(A10+1=$B$15,A10+2,IF(A10+1=$C$15,A10+2,A10+1)))))),"")</f>
        <v>1873816</v>
      </c>
      <c r="B11" s="65"/>
      <c r="C11" s="65" t="str">
        <f>IF(AND(C10=""),"",IF(AND(C10+1&lt;=$C$18),IF(C10+1=$B$14,C10+2,IF(C10+1=$C$14,C10+2,IF(C10+1=$D$14,C10+2,IF(C10+1=$E$14,C10+2,IF(C10+1=$B$15,C10+2,IF(C10+1=$C$15,C10+2,C10+1)))))),""))</f>
        <v/>
      </c>
      <c r="D11" s="65"/>
      <c r="E11" s="65" t="str">
        <f>IF(AND(E10=""),"",IF(AND(E10+1&lt;=$C$18),IF(E10+1=$B$14,E10+2,IF(E10+1=$C$14,E10+2,IF(E10+1=$D$14,E10+2,IF(E10+1=$E$14,E10+2,IF(E10+1=$B$15,E10+2,IF(E10+1=$C$15,E10+2,E10+1)))))),""))</f>
        <v/>
      </c>
    </row>
    <row r="12" spans="1:5" s="50" customFormat="1" ht="41.1" customHeight="1">
      <c r="A12" s="65">
        <f>IFERROR(IF(A11+1=$B$14,A11+2,IF(A11+1=$C$14,A11+2,IF(A11+1=$D$14,A11+2,IF(A11+1=$E$14,A11+2,IF(A11+1=$B$15,A11+2,IF(A11+1=$C$15,A11+2,A11+1)))))),"")</f>
        <v>1873817</v>
      </c>
      <c r="B12" s="65">
        <v>3296362</v>
      </c>
      <c r="C12" s="65" t="str">
        <f>IF(AND(C11=""),"",IF(AND(C11+1&lt;=$C$18),IF(C11+1=$B$14,C11+2,IF(C11+1=$C$14,C11+2,IF(C11+1=$D$14,C11+2,IF(C11+1=$E$14,C11+2,IF(C11+1=$B$15,C11+2,IF(C11+1=$C$15,C11+2,C11+1)))))),""))</f>
        <v/>
      </c>
      <c r="D12" s="65"/>
      <c r="E12" s="65" t="str">
        <f>IF(AND(E11=""),"",IF(AND(E11+1&lt;=$C$18),IF(E11+1=$B$14,E11+2,IF(E11+1=$C$14,E11+2,IF(E11+1=$D$14,E11+2,IF(E11+1=$E$14,E11+2,IF(E11+1=$B$15,E11+2,IF(E11+1=$C$15,E11+2,E11+1)))))),""))</f>
        <v/>
      </c>
    </row>
    <row r="13" spans="1:5" s="50" customFormat="1" ht="12" customHeight="1">
      <c r="A13" s="40"/>
      <c r="B13" s="40"/>
      <c r="C13" s="40"/>
      <c r="D13" s="40"/>
    </row>
    <row r="14" spans="1:5" s="50" customFormat="1" ht="23.25" customHeight="1">
      <c r="A14" s="114" t="s">
        <v>44</v>
      </c>
      <c r="B14" s="43"/>
      <c r="C14" s="43"/>
      <c r="D14" s="43"/>
    </row>
    <row r="15" spans="1:5" s="50" customFormat="1" ht="15" customHeight="1">
      <c r="A15" s="114"/>
      <c r="B15" s="43"/>
      <c r="C15" s="43"/>
      <c r="D15" s="43"/>
    </row>
    <row r="16" spans="1:5" s="50" customFormat="1" ht="23.25" customHeight="1">
      <c r="A16" s="54"/>
      <c r="B16" s="39"/>
      <c r="C16" s="54" t="s">
        <v>45</v>
      </c>
      <c r="D16" s="64" t="str">
        <f>IF(AND(B14="",C14="",D14="",B15="",C15="",D15="",E14="",E15=""),"",COUNTIF(B14:D15,"&gt;0"))</f>
        <v/>
      </c>
    </row>
    <row r="17" spans="1:5" s="50" customFormat="1" ht="24" customHeight="1">
      <c r="A17" s="53" t="s">
        <v>8</v>
      </c>
      <c r="B17" s="115" t="s">
        <v>9</v>
      </c>
      <c r="C17" s="115"/>
      <c r="D17" s="38" t="s">
        <v>14</v>
      </c>
    </row>
    <row r="18" spans="1:5" s="50" customFormat="1" ht="24" customHeight="1">
      <c r="A18" s="78" t="str">
        <f>IF(AND('consolidated Room Plan'!B28=""),"",'consolidated Room Plan'!B28)</f>
        <v>G.G.S.S. Chandawal</v>
      </c>
      <c r="B18" s="63">
        <f>IF(AND('consolidated Room Plan'!C28=""),"",'consolidated Room Plan'!C28)</f>
        <v>1873813</v>
      </c>
      <c r="C18" s="63">
        <f>IF(AND('consolidated Room Plan'!E28=""),"",'consolidated Room Plan'!E28)</f>
        <v>1873816</v>
      </c>
      <c r="D18" s="63">
        <f>IF(AND('consolidated Room Plan'!G28=""),"",'consolidated Room Plan'!G28)</f>
        <v>4</v>
      </c>
    </row>
    <row r="19" spans="1:5" s="50" customFormat="1" ht="24" customHeight="1">
      <c r="A19" s="78" t="str">
        <f>IF(AND('consolidated Room Plan'!B29=""),"",'consolidated Room Plan'!B29)</f>
        <v>Adarsh Bal Niketan Chandawal</v>
      </c>
      <c r="B19" s="63">
        <f>IF(AND('consolidated Room Plan'!C29=""),"",'consolidated Room Plan'!C29)</f>
        <v>1873837</v>
      </c>
      <c r="C19" s="63">
        <f>IF(AND('consolidated Room Plan'!E29=""),"",'consolidated Room Plan'!E29)</f>
        <v>1873841</v>
      </c>
      <c r="D19" s="63">
        <f>IF(AND('consolidated Room Plan'!G29=""),"",'consolidated Room Plan'!G29)</f>
        <v>5</v>
      </c>
    </row>
    <row r="20" spans="1:5" s="50" customFormat="1" ht="18" customHeight="1">
      <c r="A20" s="78" t="str">
        <f>IF(AND('consolidated Room Plan'!B30=""),"",'consolidated Room Plan'!B30)</f>
        <v>G.S.S.S. Murdawa</v>
      </c>
      <c r="B20" s="63">
        <f>IF(AND('consolidated Room Plan'!C30=""),"",'consolidated Room Plan'!C30)</f>
        <v>1873872</v>
      </c>
      <c r="C20" s="63">
        <f>IF(AND('consolidated Room Plan'!E30=""),"",'consolidated Room Plan'!E30)</f>
        <v>1873876</v>
      </c>
      <c r="D20" s="63">
        <f>IF(AND('consolidated Room Plan'!G30=""),"",'consolidated Room Plan'!G30)</f>
        <v>5</v>
      </c>
    </row>
    <row r="21" spans="1:5" s="50" customFormat="1" ht="18" customHeight="1">
      <c r="A21" s="78" t="str">
        <f>IF(AND('consolidated Room Plan'!B31=""),"",'consolidated Room Plan'!B31)</f>
        <v>Dayand sec. School Chandawal</v>
      </c>
      <c r="B21" s="63">
        <f>IF(AND('consolidated Room Plan'!C31=""),"",'consolidated Room Plan'!C31)</f>
        <v>1873900</v>
      </c>
      <c r="C21" s="63">
        <f>IF(AND('consolidated Room Plan'!E31=""),"",'consolidated Room Plan'!E31)</f>
        <v>1873904</v>
      </c>
      <c r="D21" s="63">
        <f>IF(AND('consolidated Room Plan'!G31=""),"",'consolidated Room Plan'!G31)</f>
        <v>5</v>
      </c>
    </row>
    <row r="22" spans="1:5" s="50" customFormat="1" ht="18" customHeight="1">
      <c r="A22" s="78" t="str">
        <f>IF(AND('consolidated Room Plan'!B32=""),"",'consolidated Room Plan'!B32)</f>
        <v>G.S.S.S. Chandawal</v>
      </c>
      <c r="B22" s="63">
        <f>IF(AND('consolidated Room Plan'!C32=""),"",'consolidated Room Plan'!C32)</f>
        <v>1873776</v>
      </c>
      <c r="C22" s="63">
        <f>IF(AND('consolidated Room Plan'!E32=""),"",'consolidated Room Plan'!E32)</f>
        <v>1873776</v>
      </c>
      <c r="D22" s="63">
        <f>IF(AND('consolidated Room Plan'!G32=""),"",'consolidated Room Plan'!G32)</f>
        <v>1</v>
      </c>
    </row>
    <row r="23" spans="1:5" s="50" customFormat="1" ht="24" customHeight="1">
      <c r="A23" s="45"/>
      <c r="B23" s="33"/>
      <c r="C23" s="53" t="s">
        <v>46</v>
      </c>
      <c r="D23" s="46">
        <f>SUM(D18:D22)</f>
        <v>20</v>
      </c>
    </row>
    <row r="24" spans="1:5" s="50" customFormat="1" ht="29.25" customHeight="1">
      <c r="A24" s="45"/>
      <c r="B24" s="33"/>
      <c r="C24" s="33"/>
      <c r="D24" s="32"/>
    </row>
    <row r="25" spans="1:5" s="50" customFormat="1" ht="24" customHeight="1">
      <c r="A25" s="116" t="s">
        <v>47</v>
      </c>
      <c r="B25" s="116"/>
      <c r="C25" s="116" t="s">
        <v>48</v>
      </c>
      <c r="D25" s="116"/>
      <c r="E25" s="116"/>
    </row>
  </sheetData>
  <mergeCells count="9">
    <mergeCell ref="B17:C17"/>
    <mergeCell ref="A25:B25"/>
    <mergeCell ref="C25:E25"/>
    <mergeCell ref="A1:E1"/>
    <mergeCell ref="A2:E2"/>
    <mergeCell ref="A4:B4"/>
    <mergeCell ref="B5:C5"/>
    <mergeCell ref="A6:E6"/>
    <mergeCell ref="A14:A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Gen. Detail</vt:lpstr>
      <vt:lpstr>school entry</vt:lpstr>
      <vt:lpstr>consolidated Room Plan</vt:lpstr>
      <vt:lpstr>Rooms Seating</vt:lpstr>
      <vt:lpstr>5 by 8 rows</vt:lpstr>
      <vt:lpstr>5 by 5 Rows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2020-03-09T20:20:47Z</dcterms:modified>
</cp:coreProperties>
</file>